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9215" windowHeight="3765" activeTab="0"/>
  </bookViews>
  <sheets>
    <sheet name="Титул" sheetId="1" r:id="rId1"/>
    <sheet name="План" sheetId="2" r:id="rId2"/>
  </sheets>
  <definedNames>
    <definedName name="aa">#REF!</definedName>
    <definedName name="_xlnm.Print_Titles" localSheetId="1">'План'!$8:$8</definedName>
    <definedName name="_xlnm.Print_Area" localSheetId="1">'План'!$A$1:$Q$62</definedName>
    <definedName name="_xlnm.Print_Area" localSheetId="0">'Титул'!$A$2:$BE$28</definedName>
  </definedNames>
  <calcPr fullCalcOnLoad="1"/>
</workbook>
</file>

<file path=xl/sharedStrings.xml><?xml version="1.0" encoding="utf-8"?>
<sst xmlns="http://schemas.openxmlformats.org/spreadsheetml/2006/main" count="257" uniqueCount="175">
  <si>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</si>
  <si>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</si>
  <si>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</si>
  <si>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</si>
  <si>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</si>
  <si>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</si>
  <si>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</si>
  <si>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</si>
  <si>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</si>
  <si>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</si>
  <si>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</si>
  <si>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</si>
  <si>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</si>
  <si>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</si>
  <si>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</si>
  <si>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</si>
  <si>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</si>
  <si>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НАВЧАЛЬНИЙ ПЛАН</t>
  </si>
  <si>
    <t>1. Графік навчального процесу</t>
  </si>
  <si>
    <t>Екзаменаційна сесія</t>
  </si>
  <si>
    <t>С</t>
  </si>
  <si>
    <t>Практика</t>
  </si>
  <si>
    <t>П</t>
  </si>
  <si>
    <t>К</t>
  </si>
  <si>
    <t>Дипломне проектування</t>
  </si>
  <si>
    <t>Всього</t>
  </si>
  <si>
    <t>Години</t>
  </si>
  <si>
    <t>Загальний обсяг</t>
  </si>
  <si>
    <t>Аудиторні</t>
  </si>
  <si>
    <t>самостійні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</si>
  <si>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</si>
  <si>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</si>
  <si>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</si>
  <si>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</si>
  <si>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Переддипломна</t>
  </si>
  <si>
    <t>кількість тижнів</t>
  </si>
  <si>
    <r>
      <t xml:space="preserve">форма навчання:    </t>
    </r>
    <r>
      <rPr>
        <b/>
        <sz val="14"/>
        <rFont val="Times New Roman"/>
        <family val="1"/>
      </rPr>
      <t xml:space="preserve"> заочна </t>
    </r>
  </si>
  <si>
    <t>№ дисципл.</t>
  </si>
  <si>
    <t>курс.проект.</t>
  </si>
  <si>
    <t>кредити ESTD</t>
  </si>
  <si>
    <t>екзамени</t>
  </si>
  <si>
    <t>залік</t>
  </si>
  <si>
    <t>лекції</t>
  </si>
  <si>
    <t xml:space="preserve">лаборат. </t>
  </si>
  <si>
    <t>практич</t>
  </si>
  <si>
    <t>ЗД</t>
  </si>
  <si>
    <t>Міністерство освіти і науки  України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</si>
  <si>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</si>
  <si>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</si>
  <si>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</si>
  <si>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</si>
  <si>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</si>
  <si>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</si>
  <si>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1-й курс</t>
  </si>
  <si>
    <t>курс.робота.</t>
  </si>
  <si>
    <t>8\4</t>
  </si>
  <si>
    <t>4\0</t>
  </si>
  <si>
    <t>0\0</t>
  </si>
  <si>
    <t xml:space="preserve"> Кількість курсових проектів </t>
  </si>
  <si>
    <t>2.2.1</t>
  </si>
  <si>
    <t>Усього</t>
  </si>
  <si>
    <t>1.2.1</t>
  </si>
  <si>
    <t>Охорона праці в галузі та цивільний захист</t>
  </si>
  <si>
    <t>1.2.1.1</t>
  </si>
  <si>
    <t>4/0</t>
  </si>
  <si>
    <t>1.2.1.2</t>
  </si>
  <si>
    <t>4\2</t>
  </si>
  <si>
    <t>ЗАТВЕРДЖЕНО:</t>
  </si>
  <si>
    <t>Ректор __________________</t>
  </si>
  <si>
    <t>(Ковальов В.Д.)</t>
  </si>
  <si>
    <r>
      <t xml:space="preserve">підготовки:   </t>
    </r>
    <r>
      <rPr>
        <b/>
        <sz val="14"/>
        <rFont val="Times New Roman"/>
        <family val="1"/>
      </rPr>
      <t>магістра</t>
    </r>
  </si>
  <si>
    <t>Дипломна робота</t>
  </si>
  <si>
    <t>Викона-ння дипломн. роботи</t>
  </si>
  <si>
    <t>Захист дипломної роботи</t>
  </si>
  <si>
    <t>2-й курс</t>
  </si>
  <si>
    <r>
      <t>1 ОБОВ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ЯЗКОВІ НАВЧАЛЬНІ ДИСЦИПЛІНИ   </t>
    </r>
  </si>
  <si>
    <t>1.1 Соціально-гуманітарні дисципліни</t>
  </si>
  <si>
    <t>1.1.1</t>
  </si>
  <si>
    <t>Іноземна мова (за професійним спрямуванням)</t>
  </si>
  <si>
    <t>1.1.1.1</t>
  </si>
  <si>
    <t>Іноземна мова (за професійним спрямуванням)_</t>
  </si>
  <si>
    <t>1.1.1.3</t>
  </si>
  <si>
    <t>8/0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</si>
  <si>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</si>
  <si>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</si>
  <si>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Інтелектуальна власність_</t>
  </si>
  <si>
    <t xml:space="preserve"> Методологія та організація наукових досліджень _</t>
  </si>
  <si>
    <t>1.2.2</t>
  </si>
  <si>
    <t>1.2.2.1</t>
  </si>
  <si>
    <t>Охорона праці в галузі_</t>
  </si>
  <si>
    <t>1.2.2.2</t>
  </si>
  <si>
    <t>Цивільний захист_</t>
  </si>
  <si>
    <t>1.2.3</t>
  </si>
  <si>
    <t>Системний аналіз предметної області (КІТ)_</t>
  </si>
  <si>
    <t>1.2.4</t>
  </si>
  <si>
    <t>Основи обчислювального інтелекту (КІТ)_</t>
  </si>
  <si>
    <t>2\2</t>
  </si>
  <si>
    <t>6\2</t>
  </si>
  <si>
    <t>Разом за циклом 1.1:</t>
  </si>
  <si>
    <t>4\4</t>
  </si>
  <si>
    <t>1.3.1</t>
  </si>
  <si>
    <t>Алгоритми на дискретних структурах 2 (КІТ)_</t>
  </si>
  <si>
    <t>1.3.2</t>
  </si>
  <si>
    <t xml:space="preserve">Надійність технічних систем (КІТ)_  </t>
  </si>
  <si>
    <t>1.3.3</t>
  </si>
  <si>
    <r>
      <t>Теорія комп’ютеризованого проектування складних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та систем (КІТ)_</t>
    </r>
  </si>
  <si>
    <t>1.3.4</t>
  </si>
  <si>
    <t xml:space="preserve">Проектування сучасних інформаційних систем в машинобудуванні </t>
  </si>
  <si>
    <t>1.3.4.1</t>
  </si>
  <si>
    <t>Проектування сучасних інфор-маційних систем в машинобу-дуванні (КІТ)_</t>
  </si>
  <si>
    <t>1.3.4.2</t>
  </si>
  <si>
    <t>Проектування сучасних інфор-маційних систем в машинобу-дуванні (КІТ) (кур.пр)_</t>
  </si>
  <si>
    <t>1.3.5</t>
  </si>
  <si>
    <t>Розподілені компютерні системи і мережі  (КІТ)_</t>
  </si>
  <si>
    <t>Разом за циклом 1.3:</t>
  </si>
  <si>
    <t>1.4  Практична підготовка та державна атестація</t>
  </si>
  <si>
    <t>1.4.1</t>
  </si>
  <si>
    <t>Науково-дослідницька практика</t>
  </si>
  <si>
    <t>1.4.2</t>
  </si>
  <si>
    <t>Підготовка магістерської роботи</t>
  </si>
  <si>
    <t>1.4.3</t>
  </si>
  <si>
    <t>Захист магістерської роботи</t>
  </si>
  <si>
    <t>Разом за циклом  1.4 :</t>
  </si>
  <si>
    <t>Разом обовязкова частина :</t>
  </si>
  <si>
    <t>1.3 Дисципліни професійної підготовки</t>
  </si>
  <si>
    <t>0\2</t>
  </si>
  <si>
    <t>16\8</t>
  </si>
  <si>
    <t>2.  ДИСЦИПЛІНИ  ВІЛЬНОГО ВИБОРУ</t>
  </si>
  <si>
    <t xml:space="preserve">  2.3 Дисципліни циклу професійної та практичної підготовки</t>
  </si>
  <si>
    <t>Основи планування експерименту (КІТ)_</t>
  </si>
  <si>
    <t>2.2.3</t>
  </si>
  <si>
    <t>Web-програмування  (КІТ)_</t>
  </si>
  <si>
    <t>2.2.4</t>
  </si>
  <si>
    <t>Методи аналізу даних та їх організація (КІТ)_</t>
  </si>
  <si>
    <t>Загальна кількість:</t>
  </si>
  <si>
    <t xml:space="preserve"> Кількість курсових робіт </t>
  </si>
  <si>
    <t>Зав. кафедри КІТ</t>
  </si>
  <si>
    <t>О.Ф.Тарасов</t>
  </si>
  <si>
    <t>12\8</t>
  </si>
  <si>
    <t>Разом за циклами 1.1,1.2:</t>
  </si>
  <si>
    <t>Разом 2.3:</t>
  </si>
  <si>
    <r>
      <t xml:space="preserve"> галузь знань: </t>
    </r>
    <r>
      <rPr>
        <b/>
        <sz val="14"/>
        <rFont val="Times New Roman"/>
        <family val="1"/>
      </rPr>
      <t>12 "Інформаційні технології "</t>
    </r>
  </si>
  <si>
    <r>
      <t xml:space="preserve"> спеціальність: </t>
    </r>
    <r>
      <rPr>
        <b/>
        <sz val="14"/>
        <rFont val="Times New Roman"/>
        <family val="1"/>
      </rPr>
      <t xml:space="preserve">122 "Комп'ютерні науки " </t>
    </r>
  </si>
  <si>
    <r>
      <t>Кафедра КІТ (навчальний план на 17\18 навч. рік) --  магістри (заочне) 122  "Комп</t>
    </r>
    <r>
      <rPr>
        <b/>
        <sz val="12"/>
        <rFont val="Times New Roman"/>
        <family val="1"/>
      </rPr>
      <t>`</t>
    </r>
    <r>
      <rPr>
        <b/>
        <sz val="12"/>
        <rFont val="Arial"/>
        <family val="2"/>
      </rPr>
      <t>ютерні науки" (термін навчання 1,5 року )</t>
    </r>
  </si>
  <si>
    <t xml:space="preserve">Кваліфікація:  магістр з компьютерних наук  </t>
  </si>
  <si>
    <t>на засіданні Вченої ради</t>
  </si>
  <si>
    <t>24\8</t>
  </si>
  <si>
    <t>Ceместр</t>
  </si>
  <si>
    <t>Кількість аудиторних годин по  ceместрах</t>
  </si>
  <si>
    <t>Ceместровий контроль</t>
  </si>
  <si>
    <t>Настановна  сесія</t>
  </si>
  <si>
    <t>12\0</t>
  </si>
  <si>
    <t>24\10</t>
  </si>
  <si>
    <t>28\8</t>
  </si>
  <si>
    <t>48\18</t>
  </si>
  <si>
    <t>40\16</t>
  </si>
  <si>
    <t>56\22</t>
  </si>
  <si>
    <t>2/0</t>
  </si>
  <si>
    <t>Директор ЦДЗО</t>
  </si>
  <si>
    <t>М.М. Федоров</t>
  </si>
  <si>
    <r>
      <t xml:space="preserve">спеціалізація:  </t>
    </r>
    <r>
      <rPr>
        <b/>
        <sz val="14"/>
        <rFont val="Times New Roman"/>
        <family val="1"/>
      </rPr>
      <t xml:space="preserve"> ""Інформаційні технології та системи проектування""</t>
    </r>
  </si>
  <si>
    <t>№ семестру</t>
  </si>
  <si>
    <t>кіт</t>
  </si>
  <si>
    <t>Термін навчання на базі ОПП підготовки                    бакалавра - 1 рік, 5 місяців</t>
  </si>
  <si>
    <t>протокол №</t>
  </si>
  <si>
    <t>" 28  " грудня     2017 р.</t>
  </si>
  <si>
    <r>
      <t xml:space="preserve">група </t>
    </r>
    <r>
      <rPr>
        <b/>
        <sz val="14"/>
        <rFont val="Times New Roman"/>
        <family val="1"/>
      </rPr>
      <t>КН-17-2з маг</t>
    </r>
  </si>
  <si>
    <t xml:space="preserve">Позначення: </t>
  </si>
  <si>
    <t>теор. навч.</t>
  </si>
  <si>
    <t>настановна сесія</t>
  </si>
  <si>
    <t>екзам. сесія</t>
  </si>
  <si>
    <t>практика</t>
  </si>
  <si>
    <t>дипломне проектування</t>
  </si>
  <si>
    <t>захист дипломного проекту</t>
  </si>
  <si>
    <t>канікули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</si>
</sst>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  <numFmt numFmtId="223" formatCode="#,##0_-;\-* #,##0_-;\ _-;_-@_-"/>
    <numFmt numFmtId="224" formatCode="#,##0;\-* #,##0_-;\ _-;_-@_-"/>
    <numFmt numFmtId="225" formatCode="#,##0.0;\-* #,##0.0_-;\ _-;_-@_-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2"/>
      <color indexed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b/>
      <sz val="14"/>
      <name val="Times New Roman Cyr"/>
      <family val="0"/>
    </font>
    <font>
      <b/>
      <sz val="11"/>
      <name val="Times New Roman"/>
      <family val="1"/>
    </font>
    <font>
      <sz val="12"/>
      <name val="Arial Cyr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188" fontId="9" fillId="31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6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188" fontId="2" fillId="0" borderId="0" xfId="0" applyNumberFormat="1" applyFont="1" applyFill="1" applyBorder="1" applyAlignment="1" applyProtection="1">
      <alignment vertical="center" wrapText="1"/>
      <protection/>
    </xf>
    <xf numFmtId="188" fontId="2" fillId="31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8" fillId="0" borderId="0" xfId="54" applyFont="1">
      <alignment/>
      <protection/>
    </xf>
    <xf numFmtId="0" fontId="17" fillId="0" borderId="0" xfId="54" applyFont="1">
      <alignment/>
      <protection/>
    </xf>
    <xf numFmtId="0" fontId="6" fillId="0" borderId="0" xfId="53" applyFont="1">
      <alignment/>
      <protection/>
    </xf>
    <xf numFmtId="49" fontId="8" fillId="0" borderId="0" xfId="54" applyNumberFormat="1" applyFont="1" applyBorder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0" fontId="19" fillId="0" borderId="0" xfId="54" applyFont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7" borderId="0" xfId="0" applyFont="1" applyFill="1" applyAlignment="1">
      <alignment/>
    </xf>
    <xf numFmtId="188" fontId="1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190" fontId="7" fillId="33" borderId="22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2" fillId="33" borderId="23" xfId="0" applyNumberFormat="1" applyFont="1" applyFill="1" applyBorder="1" applyAlignment="1" applyProtection="1">
      <alignment vertical="center"/>
      <protection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189" fontId="2" fillId="33" borderId="15" xfId="0" applyNumberFormat="1" applyFont="1" applyFill="1" applyBorder="1" applyAlignment="1" applyProtection="1">
      <alignment horizontal="center" vertical="center"/>
      <protection/>
    </xf>
    <xf numFmtId="189" fontId="2" fillId="33" borderId="23" xfId="0" applyNumberFormat="1" applyFont="1" applyFill="1" applyBorder="1" applyAlignment="1" applyProtection="1">
      <alignment horizontal="center" vertical="center"/>
      <protection/>
    </xf>
    <xf numFmtId="189" fontId="2" fillId="33" borderId="25" xfId="0" applyNumberFormat="1" applyFont="1" applyFill="1" applyBorder="1" applyAlignment="1" applyProtection="1">
      <alignment horizontal="center" vertical="center"/>
      <protection/>
    </xf>
    <xf numFmtId="189" fontId="2" fillId="33" borderId="26" xfId="0" applyNumberFormat="1" applyFont="1" applyFill="1" applyBorder="1" applyAlignment="1" applyProtection="1">
      <alignment horizontal="center" vertical="center"/>
      <protection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8" xfId="0" applyNumberFormat="1" applyFont="1" applyFill="1" applyBorder="1" applyAlignment="1" applyProtection="1">
      <alignment horizontal="center" vertical="center"/>
      <protection/>
    </xf>
    <xf numFmtId="49" fontId="11" fillId="33" borderId="29" xfId="0" applyNumberFormat="1" applyFont="1" applyFill="1" applyBorder="1" applyAlignment="1" applyProtection="1">
      <alignment horizontal="center" vertical="center"/>
      <protection/>
    </xf>
    <xf numFmtId="188" fontId="11" fillId="33" borderId="29" xfId="0" applyNumberFormat="1" applyFont="1" applyFill="1" applyBorder="1" applyAlignment="1" applyProtection="1">
      <alignment horizontal="center" vertical="center"/>
      <protection/>
    </xf>
    <xf numFmtId="188" fontId="11" fillId="33" borderId="30" xfId="0" applyNumberFormat="1" applyFont="1" applyFill="1" applyBorder="1" applyAlignment="1" applyProtection="1">
      <alignment horizontal="center" vertical="center"/>
      <protection/>
    </xf>
    <xf numFmtId="188" fontId="11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223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223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223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2" fillId="33" borderId="37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88" fontId="2" fillId="33" borderId="39" xfId="0" applyNumberFormat="1" applyFont="1" applyFill="1" applyBorder="1" applyAlignment="1" applyProtection="1">
      <alignment vertical="center"/>
      <protection/>
    </xf>
    <xf numFmtId="49" fontId="2" fillId="33" borderId="40" xfId="0" applyNumberFormat="1" applyFont="1" applyFill="1" applyBorder="1" applyAlignment="1" applyProtection="1">
      <alignment horizontal="center" vertical="center" wrapText="1"/>
      <protection/>
    </xf>
    <xf numFmtId="224" fontId="7" fillId="33" borderId="40" xfId="0" applyNumberFormat="1" applyFont="1" applyFill="1" applyBorder="1" applyAlignment="1" applyProtection="1">
      <alignment horizontal="left" vertical="center" wrapText="1"/>
      <protection/>
    </xf>
    <xf numFmtId="224" fontId="14" fillId="33" borderId="33" xfId="0" applyNumberFormat="1" applyFont="1" applyFill="1" applyBorder="1" applyAlignment="1" applyProtection="1">
      <alignment horizontal="center" vertical="center" wrapText="1"/>
      <protection/>
    </xf>
    <xf numFmtId="224" fontId="14" fillId="33" borderId="34" xfId="0" applyNumberFormat="1" applyFont="1" applyFill="1" applyBorder="1" applyAlignment="1" applyProtection="1">
      <alignment horizontal="center" vertical="center" wrapText="1"/>
      <protection/>
    </xf>
    <xf numFmtId="224" fontId="14" fillId="33" borderId="35" xfId="0" applyNumberFormat="1" applyFont="1" applyFill="1" applyBorder="1" applyAlignment="1" applyProtection="1">
      <alignment horizontal="center" vertical="center" wrapText="1"/>
      <protection/>
    </xf>
    <xf numFmtId="225" fontId="7" fillId="33" borderId="32" xfId="0" applyNumberFormat="1" applyFont="1" applyFill="1" applyBorder="1" applyAlignment="1" applyProtection="1">
      <alignment horizontal="center" vertical="center" wrapText="1"/>
      <protection/>
    </xf>
    <xf numFmtId="224" fontId="7" fillId="33" borderId="17" xfId="0" applyNumberFormat="1" applyFont="1" applyFill="1" applyBorder="1" applyAlignment="1" applyProtection="1">
      <alignment horizontal="center" vertical="center" wrapText="1"/>
      <protection/>
    </xf>
    <xf numFmtId="224" fontId="7" fillId="33" borderId="34" xfId="0" applyNumberFormat="1" applyFont="1" applyFill="1" applyBorder="1" applyAlignment="1" applyProtection="1">
      <alignment horizontal="center" vertical="center" wrapText="1"/>
      <protection/>
    </xf>
    <xf numFmtId="224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>
      <alignment wrapText="1"/>
    </xf>
    <xf numFmtId="0" fontId="15" fillId="34" borderId="36" xfId="0" applyNumberFormat="1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1" fontId="15" fillId="33" borderId="20" xfId="0" applyNumberFormat="1" applyFont="1" applyFill="1" applyBorder="1" applyAlignment="1">
      <alignment horizontal="center" vertical="center" wrapText="1"/>
    </xf>
    <xf numFmtId="190" fontId="7" fillId="33" borderId="19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15" fillId="33" borderId="36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left" vertical="top" wrapText="1"/>
    </xf>
    <xf numFmtId="0" fontId="7" fillId="33" borderId="46" xfId="0" applyFont="1" applyFill="1" applyBorder="1" applyAlignment="1">
      <alignment horizontal="left" vertical="top" wrapText="1"/>
    </xf>
    <xf numFmtId="0" fontId="15" fillId="34" borderId="47" xfId="0" applyNumberFormat="1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1" fontId="15" fillId="33" borderId="45" xfId="0" applyNumberFormat="1" applyFont="1" applyFill="1" applyBorder="1" applyAlignment="1">
      <alignment horizontal="center" vertical="center" wrapText="1"/>
    </xf>
    <xf numFmtId="1" fontId="15" fillId="33" borderId="4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35" xfId="0" applyNumberFormat="1" applyFont="1" applyFill="1" applyBorder="1" applyAlignment="1">
      <alignment horizontal="left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190" fontId="7" fillId="33" borderId="33" xfId="0" applyNumberFormat="1" applyFont="1" applyFill="1" applyBorder="1" applyAlignment="1" applyProtection="1">
      <alignment horizontal="center" vertical="center"/>
      <protection/>
    </xf>
    <xf numFmtId="1" fontId="15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center" vertical="center" wrapText="1"/>
    </xf>
    <xf numFmtId="188" fontId="10" fillId="33" borderId="50" xfId="0" applyNumberFormat="1" applyFont="1" applyFill="1" applyBorder="1" applyAlignment="1" applyProtection="1">
      <alignment horizontal="center" vertical="center"/>
      <protection/>
    </xf>
    <xf numFmtId="190" fontId="7" fillId="33" borderId="5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6" fontId="7" fillId="33" borderId="22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center" vertical="center" wrapText="1"/>
    </xf>
    <xf numFmtId="188" fontId="7" fillId="33" borderId="52" xfId="0" applyNumberFormat="1" applyFont="1" applyFill="1" applyBorder="1" applyAlignment="1" applyProtection="1">
      <alignment horizontal="center" vertical="center"/>
      <protection/>
    </xf>
    <xf numFmtId="190" fontId="7" fillId="33" borderId="5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188" fontId="7" fillId="33" borderId="22" xfId="0" applyNumberFormat="1" applyFont="1" applyFill="1" applyBorder="1" applyAlignment="1" applyProtection="1">
      <alignment horizontal="center" vertical="center"/>
      <protection/>
    </xf>
    <xf numFmtId="190" fontId="7" fillId="33" borderId="39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left" vertical="center" wrapText="1"/>
    </xf>
    <xf numFmtId="188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1" fontId="7" fillId="33" borderId="33" xfId="0" applyNumberFormat="1" applyFont="1" applyFill="1" applyBorder="1" applyAlignment="1">
      <alignment horizontal="center" vertical="center" wrapText="1"/>
    </xf>
    <xf numFmtId="190" fontId="7" fillId="33" borderId="34" xfId="0" applyNumberFormat="1" applyFont="1" applyFill="1" applyBorder="1" applyAlignment="1">
      <alignment horizontal="center" vertical="center" wrapText="1"/>
    </xf>
    <xf numFmtId="190" fontId="7" fillId="33" borderId="35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center" vertical="center" wrapText="1"/>
    </xf>
    <xf numFmtId="188" fontId="2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quotePrefix="1">
      <alignment horizontal="center" vertical="center" wrapText="1"/>
    </xf>
    <xf numFmtId="190" fontId="7" fillId="33" borderId="20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90" fontId="7" fillId="33" borderId="23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left" vertical="center" wrapText="1"/>
    </xf>
    <xf numFmtId="190" fontId="7" fillId="33" borderId="45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left" vertical="center" wrapText="1"/>
    </xf>
    <xf numFmtId="188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vertical="center" wrapText="1"/>
    </xf>
    <xf numFmtId="188" fontId="7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vertical="center" wrapText="1"/>
    </xf>
    <xf numFmtId="0" fontId="7" fillId="33" borderId="38" xfId="0" applyFont="1" applyFill="1" applyBorder="1" applyAlignment="1">
      <alignment horizontal="center" vertical="center" wrapText="1"/>
    </xf>
    <xf numFmtId="188" fontId="7" fillId="33" borderId="38" xfId="0" applyNumberFormat="1" applyFont="1" applyFill="1" applyBorder="1" applyAlignment="1" applyProtection="1">
      <alignment horizontal="center" vertical="center"/>
      <protection/>
    </xf>
    <xf numFmtId="190" fontId="7" fillId="33" borderId="38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horizontal="center" vertical="center" wrapText="1"/>
    </xf>
    <xf numFmtId="190" fontId="2" fillId="33" borderId="52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190" fontId="2" fillId="33" borderId="19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vertical="center" wrapText="1"/>
    </xf>
    <xf numFmtId="190" fontId="2" fillId="33" borderId="45" xfId="0" applyNumberFormat="1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188" fontId="7" fillId="33" borderId="22" xfId="0" applyNumberFormat="1" applyFont="1" applyFill="1" applyBorder="1" applyAlignment="1" applyProtection="1">
      <alignment horizontal="right" vertical="center"/>
      <protection/>
    </xf>
    <xf numFmtId="188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left" vertical="center" wrapText="1"/>
    </xf>
    <xf numFmtId="188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 applyProtection="1">
      <alignment horizontal="left" vertical="center" wrapText="1"/>
      <protection/>
    </xf>
    <xf numFmtId="2" fontId="2" fillId="33" borderId="46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left" vertical="center" wrapText="1"/>
    </xf>
    <xf numFmtId="1" fontId="7" fillId="33" borderId="39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190" fontId="7" fillId="33" borderId="22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188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7" fillId="33" borderId="49" xfId="0" applyNumberFormat="1" applyFont="1" applyFill="1" applyBorder="1" applyAlignment="1" applyProtection="1">
      <alignment horizontal="center" vertical="center" wrapText="1"/>
      <protection/>
    </xf>
    <xf numFmtId="188" fontId="7" fillId="33" borderId="5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188" fontId="14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53" applyFont="1" applyBorder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6" fillId="0" borderId="0" xfId="53" applyFont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 shrinkToFit="1"/>
    </xf>
    <xf numFmtId="0" fontId="24" fillId="0" borderId="0" xfId="0" applyFont="1" applyBorder="1" applyAlignment="1">
      <alignment horizontal="left"/>
    </xf>
    <xf numFmtId="0" fontId="8" fillId="0" borderId="56" xfId="54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Alignment="1">
      <alignment wrapText="1"/>
    </xf>
    <xf numFmtId="0" fontId="0" fillId="0" borderId="65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7" fillId="0" borderId="64" xfId="0" applyFont="1" applyBorder="1" applyAlignment="1">
      <alignment wrapText="1"/>
    </xf>
    <xf numFmtId="0" fontId="17" fillId="0" borderId="48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65" xfId="0" applyFont="1" applyBorder="1" applyAlignment="1">
      <alignment wrapText="1"/>
    </xf>
    <xf numFmtId="0" fontId="17" fillId="0" borderId="54" xfId="0" applyFont="1" applyBorder="1" applyAlignment="1">
      <alignment wrapText="1"/>
    </xf>
    <xf numFmtId="0" fontId="17" fillId="0" borderId="66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8" fillId="0" borderId="0" xfId="54" applyFont="1" applyAlignment="1">
      <alignment horizontal="center"/>
      <protection/>
    </xf>
    <xf numFmtId="0" fontId="19" fillId="0" borderId="56" xfId="54" applyFont="1" applyBorder="1" applyAlignment="1">
      <alignment horizontal="center" vertical="center" wrapText="1"/>
      <protection/>
    </xf>
    <xf numFmtId="0" fontId="17" fillId="0" borderId="4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8" fillId="0" borderId="64" xfId="54" applyFont="1" applyBorder="1" applyAlignment="1">
      <alignment horizontal="center" vertical="center" wrapText="1"/>
      <protection/>
    </xf>
    <xf numFmtId="0" fontId="8" fillId="0" borderId="3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54" xfId="54" applyFont="1" applyBorder="1" applyAlignment="1">
      <alignment horizontal="center" vertical="center" wrapText="1"/>
      <protection/>
    </xf>
    <xf numFmtId="0" fontId="8" fillId="0" borderId="6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0" fillId="0" borderId="6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6" fillId="0" borderId="68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2" fillId="0" borderId="15" xfId="54" applyNumberFormat="1" applyFont="1" applyBorder="1" applyAlignment="1" applyProtection="1">
      <alignment horizontal="left" vertical="center" wrapText="1"/>
      <protection locked="0"/>
    </xf>
    <xf numFmtId="0" fontId="21" fillId="0" borderId="68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 wrapText="1"/>
    </xf>
    <xf numFmtId="49" fontId="8" fillId="0" borderId="19" xfId="54" applyNumberFormat="1" applyFont="1" applyBorder="1" applyAlignment="1">
      <alignment horizontal="center" vertical="center" wrapText="1"/>
      <protection/>
    </xf>
    <xf numFmtId="0" fontId="17" fillId="0" borderId="19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66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 wrapText="1"/>
    </xf>
    <xf numFmtId="49" fontId="6" fillId="0" borderId="15" xfId="54" applyNumberFormat="1" applyFont="1" applyBorder="1" applyAlignment="1" applyProtection="1">
      <alignment horizontal="left" vertical="center" wrapText="1"/>
      <protection locked="0"/>
    </xf>
    <xf numFmtId="0" fontId="17" fillId="0" borderId="68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8" xfId="54" applyFont="1" applyBorder="1" applyAlignment="1">
      <alignment horizontal="center" vertical="center" wrapText="1"/>
      <protection/>
    </xf>
    <xf numFmtId="0" fontId="8" fillId="0" borderId="65" xfId="54" applyFont="1" applyBorder="1" applyAlignment="1">
      <alignment horizontal="center" vertical="center" wrapText="1"/>
      <protection/>
    </xf>
    <xf numFmtId="0" fontId="8" fillId="0" borderId="67" xfId="54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center" wrapText="1"/>
      <protection/>
    </xf>
    <xf numFmtId="188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20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15" fillId="33" borderId="69" xfId="0" applyNumberFormat="1" applyFont="1" applyFill="1" applyBorder="1" applyAlignment="1" applyProtection="1">
      <alignment horizontal="center" vertical="center" wrapText="1"/>
      <protection/>
    </xf>
    <xf numFmtId="188" fontId="15" fillId="33" borderId="70" xfId="0" applyNumberFormat="1" applyFont="1" applyFill="1" applyBorder="1" applyAlignment="1" applyProtection="1">
      <alignment horizontal="center" vertical="center" wrapText="1"/>
      <protection/>
    </xf>
    <xf numFmtId="188" fontId="15" fillId="33" borderId="30" xfId="0" applyNumberFormat="1" applyFont="1" applyFill="1" applyBorder="1" applyAlignment="1" applyProtection="1">
      <alignment horizontal="center" vertical="center" wrapText="1"/>
      <protection/>
    </xf>
    <xf numFmtId="188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188" fontId="7" fillId="33" borderId="71" xfId="0" applyNumberFormat="1" applyFont="1" applyFill="1" applyBorder="1" applyAlignment="1" applyProtection="1">
      <alignment horizontal="center" vertical="center"/>
      <protection/>
    </xf>
    <xf numFmtId="188" fontId="7" fillId="33" borderId="72" xfId="0" applyNumberFormat="1" applyFont="1" applyFill="1" applyBorder="1" applyAlignment="1" applyProtection="1">
      <alignment horizontal="center" vertical="center"/>
      <protection/>
    </xf>
    <xf numFmtId="188" fontId="7" fillId="33" borderId="58" xfId="0" applyNumberFormat="1" applyFont="1" applyFill="1" applyBorder="1" applyAlignment="1" applyProtection="1">
      <alignment horizontal="center" vertical="center"/>
      <protection/>
    </xf>
    <xf numFmtId="0" fontId="10" fillId="33" borderId="7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10" fillId="33" borderId="71" xfId="0" applyFont="1" applyFill="1" applyBorder="1" applyAlignment="1">
      <alignment horizontal="center" wrapText="1"/>
    </xf>
    <xf numFmtId="0" fontId="10" fillId="33" borderId="72" xfId="0" applyFont="1" applyFill="1" applyBorder="1" applyAlignment="1">
      <alignment horizontal="center" wrapText="1"/>
    </xf>
    <xf numFmtId="0" fontId="10" fillId="33" borderId="58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224" fontId="10" fillId="33" borderId="49" xfId="0" applyNumberFormat="1" applyFont="1" applyFill="1" applyBorder="1" applyAlignment="1" applyProtection="1">
      <alignment horizontal="center" vertical="center" wrapText="1"/>
      <protection/>
    </xf>
    <xf numFmtId="224" fontId="1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>
      <alignment horizontal="center" vertical="center" wrapText="1"/>
    </xf>
    <xf numFmtId="188" fontId="7" fillId="33" borderId="49" xfId="0" applyNumberFormat="1" applyFont="1" applyFill="1" applyBorder="1" applyAlignment="1" applyProtection="1">
      <alignment horizontal="right" vertical="center"/>
      <protection/>
    </xf>
    <xf numFmtId="188" fontId="7" fillId="33" borderId="22" xfId="0" applyNumberFormat="1" applyFont="1" applyFill="1" applyBorder="1" applyAlignment="1" applyProtection="1">
      <alignment horizontal="right" vertical="center"/>
      <protection/>
    </xf>
    <xf numFmtId="188" fontId="2" fillId="33" borderId="34" xfId="0" applyNumberFormat="1" applyFont="1" applyFill="1" applyBorder="1" applyAlignment="1" applyProtection="1">
      <alignment horizontal="center" vertical="center" wrapText="1"/>
      <protection/>
    </xf>
    <xf numFmtId="188" fontId="2" fillId="33" borderId="35" xfId="0" applyNumberFormat="1" applyFont="1" applyFill="1" applyBorder="1" applyAlignment="1" applyProtection="1">
      <alignment horizontal="center" vertical="center" wrapText="1"/>
      <protection/>
    </xf>
    <xf numFmtId="188" fontId="2" fillId="33" borderId="19" xfId="0" applyNumberFormat="1" applyFont="1" applyFill="1" applyBorder="1" applyAlignment="1" applyProtection="1">
      <alignment horizontal="center" vertical="center" wrapText="1"/>
      <protection/>
    </xf>
    <xf numFmtId="188" fontId="2" fillId="33" borderId="23" xfId="0" applyNumberFormat="1" applyFont="1" applyFill="1" applyBorder="1" applyAlignment="1" applyProtection="1">
      <alignment horizontal="center" vertical="center" wrapText="1"/>
      <protection/>
    </xf>
    <xf numFmtId="188" fontId="2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68" xfId="0" applyNumberFormat="1" applyFont="1" applyFill="1" applyBorder="1" applyAlignment="1" applyProtection="1">
      <alignment horizontal="center" vertical="center"/>
      <protection/>
    </xf>
    <xf numFmtId="188" fontId="2" fillId="33" borderId="73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33" borderId="56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4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5" xfId="0" applyNumberFormat="1" applyFont="1" applyFill="1" applyBorder="1" applyAlignment="1" applyProtection="1">
      <alignment horizontal="center" textRotation="90" wrapText="1"/>
      <protection/>
    </xf>
    <xf numFmtId="188" fontId="2" fillId="33" borderId="29" xfId="0" applyNumberFormat="1" applyFont="1" applyFill="1" applyBorder="1" applyAlignment="1" applyProtection="1">
      <alignment horizontal="center" textRotation="90" wrapText="1"/>
      <protection/>
    </xf>
    <xf numFmtId="188" fontId="2" fillId="33" borderId="50" xfId="0" applyNumberFormat="1" applyFont="1" applyFill="1" applyBorder="1" applyAlignment="1" applyProtection="1">
      <alignment horizontal="center" textRotation="90" wrapText="1"/>
      <protection/>
    </xf>
    <xf numFmtId="188" fontId="2" fillId="33" borderId="41" xfId="0" applyNumberFormat="1" applyFont="1" applyFill="1" applyBorder="1" applyAlignment="1" applyProtection="1">
      <alignment horizontal="center" vertical="center" wrapText="1"/>
      <protection/>
    </xf>
    <xf numFmtId="188" fontId="2" fillId="33" borderId="76" xfId="0" applyNumberFormat="1" applyFont="1" applyFill="1" applyBorder="1" applyAlignment="1" applyProtection="1">
      <alignment horizontal="center" vertical="center" wrapText="1"/>
      <protection/>
    </xf>
    <xf numFmtId="188" fontId="2" fillId="33" borderId="15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18" fillId="33" borderId="71" xfId="0" applyNumberFormat="1" applyFont="1" applyFill="1" applyBorder="1" applyAlignment="1" applyProtection="1">
      <alignment horizontal="center" vertical="center" wrapText="1"/>
      <protection/>
    </xf>
    <xf numFmtId="188" fontId="18" fillId="33" borderId="70" xfId="0" applyNumberFormat="1" applyFont="1" applyFill="1" applyBorder="1" applyAlignment="1" applyProtection="1">
      <alignment horizontal="center" vertical="center" wrapText="1"/>
      <protection/>
    </xf>
    <xf numFmtId="188" fontId="18" fillId="33" borderId="77" xfId="0" applyNumberFormat="1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49" fontId="10" fillId="33" borderId="71" xfId="0" applyNumberFormat="1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" fillId="33" borderId="78" xfId="0" applyNumberFormat="1" applyFont="1" applyFill="1" applyBorder="1" applyAlignment="1" applyProtection="1">
      <alignment horizontal="center" vertical="center" textRotation="90"/>
      <protection/>
    </xf>
    <xf numFmtId="188" fontId="20" fillId="33" borderId="49" xfId="0" applyNumberFormat="1" applyFont="1" applyFill="1" applyBorder="1" applyAlignment="1" applyProtection="1">
      <alignment horizontal="right" vertical="center"/>
      <protection/>
    </xf>
    <xf numFmtId="188" fontId="20" fillId="33" borderId="22" xfId="0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68" xfId="0" applyFont="1" applyFill="1" applyBorder="1" applyAlignment="1" applyProtection="1">
      <alignment horizontal="right" vertical="center"/>
      <protection/>
    </xf>
    <xf numFmtId="0" fontId="2" fillId="33" borderId="42" xfId="0" applyFont="1" applyFill="1" applyBorder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right" vertical="center"/>
      <protection/>
    </xf>
    <xf numFmtId="0" fontId="2" fillId="33" borderId="45" xfId="0" applyFont="1" applyFill="1" applyBorder="1" applyAlignment="1" applyProtection="1">
      <alignment horizontal="right" vertical="center"/>
      <protection/>
    </xf>
    <xf numFmtId="188" fontId="2" fillId="33" borderId="4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9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29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5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4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6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90" xfId="0" applyFont="1" applyBorder="1" applyAlignment="1">
      <alignment wrapText="1"/>
    </xf>
    <xf numFmtId="0" fontId="0" fillId="0" borderId="91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6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tabSelected="1" zoomScale="70" zoomScaleNormal="70" zoomScaleSheetLayoutView="90" zoomScalePageLayoutView="0" workbookViewId="0" topLeftCell="A7">
      <selection activeCell="AH29" sqref="AH29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10" width="4.75390625" style="1" customWidth="1"/>
    <col min="11" max="11" width="3.875" style="1" customWidth="1"/>
    <col min="12" max="12" width="4.625" style="1" customWidth="1"/>
    <col min="13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23" width="4.75390625" style="1" customWidth="1"/>
    <col min="24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</row>
    <row r="2" spans="1:57" ht="23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0" t="s">
        <v>46</v>
      </c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23.25" customHeight="1">
      <c r="A3" s="272" t="s">
        <v>145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82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</row>
    <row r="4" spans="1:57" ht="18.75" customHeight="1">
      <c r="A4" s="272" t="s">
        <v>164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1" t="s">
        <v>16</v>
      </c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</row>
    <row r="5" spans="1:57" s="3" customFormat="1" ht="23.25">
      <c r="A5" s="281" t="s">
        <v>165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75" t="s">
        <v>17</v>
      </c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82" t="s">
        <v>144</v>
      </c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</row>
    <row r="6" spans="1:57" s="3" customFormat="1" ht="23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84" t="s">
        <v>70</v>
      </c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0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</row>
    <row r="7" spans="1:57" s="3" customFormat="1" ht="18.75" customHeight="1">
      <c r="A7" s="289" t="s">
        <v>68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4" t="s">
        <v>141</v>
      </c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11"/>
      <c r="AM7" s="11"/>
      <c r="AN7" s="12"/>
      <c r="AO7" s="288" t="s">
        <v>163</v>
      </c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</row>
    <row r="8" spans="1:57" s="3" customFormat="1" ht="22.5" customHeight="1">
      <c r="A8" s="272" t="s">
        <v>69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84" t="s">
        <v>142</v>
      </c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</row>
    <row r="9" spans="16:57" s="3" customFormat="1" ht="24" customHeight="1">
      <c r="P9" s="286" t="s">
        <v>160</v>
      </c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11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</row>
    <row r="10" spans="16:57" s="3" customFormat="1" ht="18.75" customHeight="1">
      <c r="P10" s="10" t="s">
        <v>36</v>
      </c>
      <c r="Q10" s="10"/>
      <c r="R10" s="10"/>
      <c r="S10" s="10"/>
      <c r="T10" s="10"/>
      <c r="U10" s="10"/>
      <c r="V10" s="10"/>
      <c r="W10" s="10"/>
      <c r="X10" s="10"/>
      <c r="Y10" s="10"/>
      <c r="Z10" s="279" t="s">
        <v>166</v>
      </c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10"/>
      <c r="AM10" s="10"/>
      <c r="AN10" s="10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</row>
    <row r="11" spans="16:57" s="3" customFormat="1" ht="18.75" customHeight="1"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9:40" s="3" customFormat="1" ht="18.75">
      <c r="AM12" s="4"/>
      <c r="AN12" s="4"/>
    </row>
    <row r="13" spans="1:57" s="3" customFormat="1" ht="18.75">
      <c r="A13" s="280" t="s">
        <v>18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</row>
    <row r="14" ht="16.5" thickBot="1"/>
    <row r="15" spans="1:53" ht="19.5" customHeight="1">
      <c r="A15" s="273" t="s">
        <v>12</v>
      </c>
      <c r="B15" s="276" t="s">
        <v>0</v>
      </c>
      <c r="C15" s="277"/>
      <c r="D15" s="277"/>
      <c r="E15" s="278"/>
      <c r="F15" s="276" t="s">
        <v>1</v>
      </c>
      <c r="G15" s="277"/>
      <c r="H15" s="277"/>
      <c r="I15" s="278"/>
      <c r="J15" s="276" t="s">
        <v>2</v>
      </c>
      <c r="K15" s="277"/>
      <c r="L15" s="277"/>
      <c r="M15" s="278"/>
      <c r="N15" s="276" t="s">
        <v>3</v>
      </c>
      <c r="O15" s="277"/>
      <c r="P15" s="277"/>
      <c r="Q15" s="277"/>
      <c r="R15" s="278"/>
      <c r="S15" s="276" t="s">
        <v>4</v>
      </c>
      <c r="T15" s="277"/>
      <c r="U15" s="277"/>
      <c r="V15" s="278"/>
      <c r="W15" s="276" t="s">
        <v>5</v>
      </c>
      <c r="X15" s="277"/>
      <c r="Y15" s="277"/>
      <c r="Z15" s="277"/>
      <c r="AA15" s="278"/>
      <c r="AB15" s="276" t="s">
        <v>6</v>
      </c>
      <c r="AC15" s="277"/>
      <c r="AD15" s="277"/>
      <c r="AE15" s="278"/>
      <c r="AF15" s="276" t="s">
        <v>7</v>
      </c>
      <c r="AG15" s="277"/>
      <c r="AH15" s="277"/>
      <c r="AI15" s="278"/>
      <c r="AJ15" s="276" t="s">
        <v>8</v>
      </c>
      <c r="AK15" s="277"/>
      <c r="AL15" s="277"/>
      <c r="AM15" s="278"/>
      <c r="AN15" s="276" t="s">
        <v>9</v>
      </c>
      <c r="AO15" s="277"/>
      <c r="AP15" s="277"/>
      <c r="AQ15" s="277"/>
      <c r="AR15" s="278"/>
      <c r="AS15" s="276" t="s">
        <v>10</v>
      </c>
      <c r="AT15" s="277"/>
      <c r="AU15" s="277"/>
      <c r="AV15" s="278"/>
      <c r="AW15" s="276" t="s">
        <v>11</v>
      </c>
      <c r="AX15" s="277"/>
      <c r="AY15" s="277"/>
      <c r="AZ15" s="277"/>
      <c r="BA15" s="278"/>
    </row>
    <row r="16" spans="1:53" ht="19.5" customHeight="1" thickBot="1">
      <c r="A16" s="274"/>
      <c r="B16" s="23">
        <v>1</v>
      </c>
      <c r="C16" s="24">
        <v>2</v>
      </c>
      <c r="D16" s="24">
        <v>3</v>
      </c>
      <c r="E16" s="25">
        <v>4</v>
      </c>
      <c r="F16" s="23">
        <v>5</v>
      </c>
      <c r="G16" s="24">
        <v>6</v>
      </c>
      <c r="H16" s="24">
        <v>7</v>
      </c>
      <c r="I16" s="25">
        <v>8</v>
      </c>
      <c r="J16" s="23">
        <v>9</v>
      </c>
      <c r="K16" s="24">
        <v>10</v>
      </c>
      <c r="L16" s="24">
        <v>11</v>
      </c>
      <c r="M16" s="25">
        <v>12</v>
      </c>
      <c r="N16" s="23">
        <v>13</v>
      </c>
      <c r="O16" s="24">
        <v>14</v>
      </c>
      <c r="P16" s="24">
        <v>15</v>
      </c>
      <c r="Q16" s="24">
        <v>16</v>
      </c>
      <c r="R16" s="25">
        <v>17</v>
      </c>
      <c r="S16" s="23">
        <v>18</v>
      </c>
      <c r="T16" s="24">
        <v>19</v>
      </c>
      <c r="U16" s="24">
        <v>20</v>
      </c>
      <c r="V16" s="25">
        <v>21</v>
      </c>
      <c r="W16" s="23">
        <v>22</v>
      </c>
      <c r="X16" s="24">
        <v>23</v>
      </c>
      <c r="Y16" s="24">
        <v>24</v>
      </c>
      <c r="Z16" s="24">
        <v>25</v>
      </c>
      <c r="AA16" s="25">
        <v>26</v>
      </c>
      <c r="AB16" s="23">
        <v>27</v>
      </c>
      <c r="AC16" s="24">
        <v>28</v>
      </c>
      <c r="AD16" s="24">
        <v>29</v>
      </c>
      <c r="AE16" s="25">
        <v>30</v>
      </c>
      <c r="AF16" s="23">
        <v>31</v>
      </c>
      <c r="AG16" s="24">
        <v>32</v>
      </c>
      <c r="AH16" s="24">
        <v>33</v>
      </c>
      <c r="AI16" s="25">
        <v>34</v>
      </c>
      <c r="AJ16" s="23">
        <v>35</v>
      </c>
      <c r="AK16" s="24">
        <v>36</v>
      </c>
      <c r="AL16" s="24">
        <v>37</v>
      </c>
      <c r="AM16" s="26">
        <v>38</v>
      </c>
      <c r="AN16" s="23">
        <v>39</v>
      </c>
      <c r="AO16" s="24">
        <v>40</v>
      </c>
      <c r="AP16" s="24">
        <v>41</v>
      </c>
      <c r="AQ16" s="24">
        <v>42</v>
      </c>
      <c r="AR16" s="25">
        <v>43</v>
      </c>
      <c r="AS16" s="27">
        <v>44</v>
      </c>
      <c r="AT16" s="24">
        <v>45</v>
      </c>
      <c r="AU16" s="24">
        <v>46</v>
      </c>
      <c r="AV16" s="25">
        <v>47</v>
      </c>
      <c r="AW16" s="27">
        <v>48</v>
      </c>
      <c r="AX16" s="24">
        <v>49</v>
      </c>
      <c r="AY16" s="24">
        <v>50</v>
      </c>
      <c r="AZ16" s="24">
        <v>51</v>
      </c>
      <c r="BA16" s="25">
        <v>52</v>
      </c>
    </row>
    <row r="17" spans="1:53" ht="19.5" thickBot="1">
      <c r="A17" s="32">
        <v>1</v>
      </c>
      <c r="B17" s="443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5"/>
      <c r="S17" s="446" t="s">
        <v>33</v>
      </c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8" t="s">
        <v>20</v>
      </c>
      <c r="AO17" s="447" t="s">
        <v>20</v>
      </c>
      <c r="AP17" s="447" t="s">
        <v>23</v>
      </c>
      <c r="AQ17" s="447" t="s">
        <v>23</v>
      </c>
      <c r="AR17" s="447" t="s">
        <v>23</v>
      </c>
      <c r="AS17" s="447" t="s">
        <v>23</v>
      </c>
      <c r="AT17" s="447" t="s">
        <v>23</v>
      </c>
      <c r="AU17" s="447" t="s">
        <v>23</v>
      </c>
      <c r="AV17" s="447" t="s">
        <v>23</v>
      </c>
      <c r="AW17" s="447" t="s">
        <v>23</v>
      </c>
      <c r="AX17" s="447" t="s">
        <v>23</v>
      </c>
      <c r="AY17" s="447" t="s">
        <v>23</v>
      </c>
      <c r="AZ17" s="447" t="s">
        <v>23</v>
      </c>
      <c r="BA17" s="447" t="s">
        <v>23</v>
      </c>
    </row>
    <row r="18" spans="1:53" s="2" customFormat="1" ht="16.5" thickBot="1">
      <c r="A18" s="32">
        <v>2</v>
      </c>
      <c r="B18" s="449" t="s">
        <v>33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9"/>
      <c r="S18" s="449"/>
      <c r="T18" s="449" t="s">
        <v>20</v>
      </c>
      <c r="U18" s="446" t="s">
        <v>20</v>
      </c>
      <c r="V18" s="447" t="s">
        <v>22</v>
      </c>
      <c r="W18" s="449" t="s">
        <v>22</v>
      </c>
      <c r="X18" s="446" t="s">
        <v>22</v>
      </c>
      <c r="Y18" s="447" t="s">
        <v>22</v>
      </c>
      <c r="Z18" s="447" t="s">
        <v>13</v>
      </c>
      <c r="AA18" s="447" t="s">
        <v>13</v>
      </c>
      <c r="AB18" s="450" t="s">
        <v>13</v>
      </c>
      <c r="AC18" s="448" t="s">
        <v>13</v>
      </c>
      <c r="AD18" s="447" t="s">
        <v>13</v>
      </c>
      <c r="AE18" s="447" t="s">
        <v>13</v>
      </c>
      <c r="AF18" s="451" t="s">
        <v>13</v>
      </c>
      <c r="AG18" s="448" t="s">
        <v>13</v>
      </c>
      <c r="AH18" s="447" t="s">
        <v>13</v>
      </c>
      <c r="AI18" s="452" t="s">
        <v>13</v>
      </c>
      <c r="AJ18" s="453" t="s">
        <v>13</v>
      </c>
      <c r="AK18" s="454" t="s">
        <v>13</v>
      </c>
      <c r="AL18" s="455" t="s">
        <v>13</v>
      </c>
      <c r="AM18" s="456" t="s">
        <v>45</v>
      </c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8"/>
    </row>
    <row r="19" spans="1:52" ht="37.5" customHeight="1">
      <c r="A19" s="459" t="s">
        <v>167</v>
      </c>
      <c r="B19" s="459"/>
      <c r="C19" s="459"/>
      <c r="D19" s="459"/>
      <c r="E19" s="467"/>
      <c r="F19" s="461"/>
      <c r="G19" s="462" t="s">
        <v>168</v>
      </c>
      <c r="H19" s="463"/>
      <c r="I19" s="463"/>
      <c r="J19" s="464"/>
      <c r="K19" s="461" t="s">
        <v>33</v>
      </c>
      <c r="L19" s="462" t="s">
        <v>169</v>
      </c>
      <c r="M19" s="463"/>
      <c r="N19" s="463"/>
      <c r="O19" s="463"/>
      <c r="P19" s="463"/>
      <c r="Q19" s="463"/>
      <c r="R19" s="461" t="s">
        <v>20</v>
      </c>
      <c r="S19" s="462" t="s">
        <v>170</v>
      </c>
      <c r="T19" s="463"/>
      <c r="U19" s="463"/>
      <c r="V19" s="463"/>
      <c r="W19" s="460"/>
      <c r="X19" s="461" t="s">
        <v>22</v>
      </c>
      <c r="Y19" s="462" t="s">
        <v>171</v>
      </c>
      <c r="Z19" s="463"/>
      <c r="AA19" s="463"/>
      <c r="AB19" s="463"/>
      <c r="AC19" s="460"/>
      <c r="AD19" s="461" t="s">
        <v>13</v>
      </c>
      <c r="AE19" s="462" t="s">
        <v>172</v>
      </c>
      <c r="AF19" s="463"/>
      <c r="AG19" s="463"/>
      <c r="AH19" s="463"/>
      <c r="AI19" s="463"/>
      <c r="AJ19" s="463"/>
      <c r="AK19" s="463"/>
      <c r="AL19" s="463"/>
      <c r="AM19" s="461" t="s">
        <v>45</v>
      </c>
      <c r="AN19" s="462" t="s">
        <v>173</v>
      </c>
      <c r="AO19" s="463"/>
      <c r="AP19" s="463"/>
      <c r="AQ19" s="463"/>
      <c r="AR19" s="463"/>
      <c r="AS19" s="463"/>
      <c r="AT19" s="464"/>
      <c r="AU19" s="461" t="s">
        <v>23</v>
      </c>
      <c r="AV19" s="465" t="s">
        <v>174</v>
      </c>
      <c r="AW19" s="459"/>
      <c r="AX19" s="459"/>
      <c r="AY19" s="459"/>
      <c r="AZ19" s="466"/>
    </row>
    <row r="21" spans="49:53" s="17" customFormat="1" ht="15.75">
      <c r="AW21" s="18"/>
      <c r="AX21" s="18"/>
      <c r="AY21" s="18"/>
      <c r="AZ21" s="18"/>
      <c r="BA21" s="18"/>
    </row>
    <row r="22" spans="1:57" s="17" customFormat="1" ht="21.75" customHeight="1">
      <c r="A22" s="315" t="s">
        <v>52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</row>
    <row r="23" spans="2:54" s="17" customFormat="1" ht="21.75" customHeight="1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1"/>
    </row>
    <row r="24" spans="3:56" s="30" customFormat="1" ht="19.5" customHeight="1">
      <c r="C24" s="316" t="s">
        <v>12</v>
      </c>
      <c r="D24" s="317"/>
      <c r="E24" s="322" t="s">
        <v>14</v>
      </c>
      <c r="F24" s="323"/>
      <c r="G24" s="323"/>
      <c r="H24" s="317"/>
      <c r="I24" s="290" t="s">
        <v>150</v>
      </c>
      <c r="J24" s="326"/>
      <c r="K24" s="290" t="s">
        <v>19</v>
      </c>
      <c r="L24" s="326"/>
      <c r="M24" s="290" t="s">
        <v>21</v>
      </c>
      <c r="N24" s="326"/>
      <c r="O24" s="361"/>
      <c r="P24" s="290" t="s">
        <v>72</v>
      </c>
      <c r="Q24" s="323"/>
      <c r="R24" s="317"/>
      <c r="S24" s="290" t="s">
        <v>47</v>
      </c>
      <c r="T24" s="307"/>
      <c r="U24" s="308"/>
      <c r="V24" s="290" t="s">
        <v>15</v>
      </c>
      <c r="W24" s="323"/>
      <c r="X24" s="317"/>
      <c r="Y24" s="290" t="s">
        <v>60</v>
      </c>
      <c r="Z24" s="323"/>
      <c r="AA24" s="317"/>
      <c r="AB24" s="28"/>
      <c r="AC24" s="343" t="s">
        <v>48</v>
      </c>
      <c r="AD24" s="344"/>
      <c r="AE24" s="344"/>
      <c r="AF24" s="344"/>
      <c r="AG24" s="344"/>
      <c r="AH24" s="290" t="s">
        <v>147</v>
      </c>
      <c r="AI24" s="345"/>
      <c r="AJ24" s="346"/>
      <c r="AK24" s="290" t="s">
        <v>49</v>
      </c>
      <c r="AL24" s="323"/>
      <c r="AM24" s="346"/>
      <c r="AN24" s="22"/>
      <c r="AO24" s="336" t="s">
        <v>50</v>
      </c>
      <c r="AP24" s="291"/>
      <c r="AQ24" s="292"/>
      <c r="AR24" s="290" t="s">
        <v>51</v>
      </c>
      <c r="AS24" s="291"/>
      <c r="AT24" s="291"/>
      <c r="AU24" s="291"/>
      <c r="AV24" s="291"/>
      <c r="AW24" s="291"/>
      <c r="AX24" s="291"/>
      <c r="AY24" s="292"/>
      <c r="AZ24" s="290" t="s">
        <v>147</v>
      </c>
      <c r="BA24" s="299"/>
      <c r="BB24" s="299"/>
      <c r="BC24" s="300"/>
      <c r="BD24" s="1"/>
    </row>
    <row r="25" spans="3:56" s="30" customFormat="1" ht="19.5" customHeight="1">
      <c r="C25" s="318"/>
      <c r="D25" s="319"/>
      <c r="E25" s="318"/>
      <c r="F25" s="324"/>
      <c r="G25" s="324"/>
      <c r="H25" s="319"/>
      <c r="I25" s="327"/>
      <c r="J25" s="328"/>
      <c r="K25" s="327"/>
      <c r="L25" s="328"/>
      <c r="M25" s="327"/>
      <c r="N25" s="328"/>
      <c r="O25" s="362"/>
      <c r="P25" s="318"/>
      <c r="Q25" s="324"/>
      <c r="R25" s="319"/>
      <c r="S25" s="309"/>
      <c r="T25" s="310"/>
      <c r="U25" s="311"/>
      <c r="V25" s="318"/>
      <c r="W25" s="324"/>
      <c r="X25" s="319"/>
      <c r="Y25" s="318"/>
      <c r="Z25" s="324"/>
      <c r="AA25" s="319"/>
      <c r="AB25" s="28"/>
      <c r="AC25" s="344"/>
      <c r="AD25" s="344"/>
      <c r="AE25" s="344"/>
      <c r="AF25" s="344"/>
      <c r="AG25" s="344"/>
      <c r="AH25" s="347"/>
      <c r="AI25" s="348"/>
      <c r="AJ25" s="349"/>
      <c r="AK25" s="320"/>
      <c r="AL25" s="325"/>
      <c r="AM25" s="349"/>
      <c r="AN25" s="29"/>
      <c r="AO25" s="293"/>
      <c r="AP25" s="294"/>
      <c r="AQ25" s="295"/>
      <c r="AR25" s="293"/>
      <c r="AS25" s="294"/>
      <c r="AT25" s="294"/>
      <c r="AU25" s="294"/>
      <c r="AV25" s="294"/>
      <c r="AW25" s="294"/>
      <c r="AX25" s="294"/>
      <c r="AY25" s="295"/>
      <c r="AZ25" s="301"/>
      <c r="BA25" s="302"/>
      <c r="BB25" s="302"/>
      <c r="BC25" s="303"/>
      <c r="BD25" s="1"/>
    </row>
    <row r="26" spans="3:56" s="30" customFormat="1" ht="55.5" customHeight="1" thickBot="1">
      <c r="C26" s="320"/>
      <c r="D26" s="321"/>
      <c r="E26" s="320"/>
      <c r="F26" s="325"/>
      <c r="G26" s="325"/>
      <c r="H26" s="321"/>
      <c r="I26" s="329"/>
      <c r="J26" s="330"/>
      <c r="K26" s="329"/>
      <c r="L26" s="330"/>
      <c r="M26" s="329"/>
      <c r="N26" s="330"/>
      <c r="O26" s="363"/>
      <c r="P26" s="320"/>
      <c r="Q26" s="325"/>
      <c r="R26" s="321"/>
      <c r="S26" s="312"/>
      <c r="T26" s="313"/>
      <c r="U26" s="314"/>
      <c r="V26" s="320"/>
      <c r="W26" s="325"/>
      <c r="X26" s="321"/>
      <c r="Y26" s="320"/>
      <c r="Z26" s="325"/>
      <c r="AA26" s="321"/>
      <c r="AB26" s="28"/>
      <c r="AC26" s="337" t="s">
        <v>34</v>
      </c>
      <c r="AD26" s="338"/>
      <c r="AE26" s="338"/>
      <c r="AF26" s="338"/>
      <c r="AG26" s="339"/>
      <c r="AH26" s="340">
        <v>3</v>
      </c>
      <c r="AI26" s="341"/>
      <c r="AJ26" s="342"/>
      <c r="AK26" s="340">
        <v>4</v>
      </c>
      <c r="AL26" s="341"/>
      <c r="AM26" s="342"/>
      <c r="AN26" s="29"/>
      <c r="AO26" s="293"/>
      <c r="AP26" s="294"/>
      <c r="AQ26" s="295"/>
      <c r="AR26" s="296"/>
      <c r="AS26" s="297"/>
      <c r="AT26" s="297"/>
      <c r="AU26" s="297"/>
      <c r="AV26" s="297"/>
      <c r="AW26" s="297"/>
      <c r="AX26" s="297"/>
      <c r="AY26" s="298"/>
      <c r="AZ26" s="304"/>
      <c r="BA26" s="305"/>
      <c r="BB26" s="305"/>
      <c r="BC26" s="306"/>
      <c r="BD26" s="1"/>
    </row>
    <row r="27" spans="3:56" s="30" customFormat="1" ht="55.5" customHeight="1">
      <c r="C27" s="358">
        <v>1</v>
      </c>
      <c r="D27" s="358"/>
      <c r="E27" s="468">
        <v>20</v>
      </c>
      <c r="F27" s="469"/>
      <c r="G27" s="469"/>
      <c r="H27" s="470"/>
      <c r="I27" s="358">
        <v>1</v>
      </c>
      <c r="J27" s="358"/>
      <c r="K27" s="358">
        <v>2</v>
      </c>
      <c r="L27" s="358"/>
      <c r="M27" s="358"/>
      <c r="N27" s="358"/>
      <c r="O27" s="358"/>
      <c r="P27" s="340"/>
      <c r="Q27" s="359"/>
      <c r="R27" s="360"/>
      <c r="S27" s="331"/>
      <c r="T27" s="334"/>
      <c r="U27" s="335"/>
      <c r="V27" s="340">
        <v>12</v>
      </c>
      <c r="W27" s="341"/>
      <c r="X27" s="350"/>
      <c r="Y27" s="340">
        <v>35</v>
      </c>
      <c r="Z27" s="341"/>
      <c r="AA27" s="350"/>
      <c r="AB27" s="28"/>
      <c r="AC27" s="351" t="s">
        <v>24</v>
      </c>
      <c r="AD27" s="352"/>
      <c r="AE27" s="352"/>
      <c r="AF27" s="352"/>
      <c r="AG27" s="353"/>
      <c r="AH27" s="340">
        <v>3</v>
      </c>
      <c r="AI27" s="341"/>
      <c r="AJ27" s="342"/>
      <c r="AK27" s="340">
        <v>14</v>
      </c>
      <c r="AL27" s="341"/>
      <c r="AM27" s="342"/>
      <c r="AN27" s="29"/>
      <c r="AO27" s="340" t="s">
        <v>73</v>
      </c>
      <c r="AP27" s="354"/>
      <c r="AQ27" s="355"/>
      <c r="AR27" s="331" t="s">
        <v>71</v>
      </c>
      <c r="AS27" s="356"/>
      <c r="AT27" s="356"/>
      <c r="AU27" s="356"/>
      <c r="AV27" s="356"/>
      <c r="AW27" s="356"/>
      <c r="AX27" s="356"/>
      <c r="AY27" s="357"/>
      <c r="AZ27" s="331">
        <v>3</v>
      </c>
      <c r="BA27" s="332"/>
      <c r="BB27" s="332"/>
      <c r="BC27" s="333"/>
      <c r="BD27" s="1"/>
    </row>
    <row r="28" spans="3:27" s="30" customFormat="1" ht="22.5" customHeight="1">
      <c r="C28" s="358">
        <v>2</v>
      </c>
      <c r="D28" s="358"/>
      <c r="E28" s="471">
        <v>17</v>
      </c>
      <c r="F28" s="472"/>
      <c r="G28" s="472"/>
      <c r="H28" s="473"/>
      <c r="I28" s="358">
        <v>1</v>
      </c>
      <c r="J28" s="358"/>
      <c r="K28" s="358">
        <v>2</v>
      </c>
      <c r="L28" s="358"/>
      <c r="M28" s="358">
        <v>4</v>
      </c>
      <c r="N28" s="358"/>
      <c r="O28" s="358"/>
      <c r="P28" s="340">
        <v>13</v>
      </c>
      <c r="Q28" s="359"/>
      <c r="R28" s="360"/>
      <c r="S28" s="331">
        <v>1</v>
      </c>
      <c r="T28" s="334"/>
      <c r="U28" s="335"/>
      <c r="V28" s="340"/>
      <c r="W28" s="341"/>
      <c r="X28" s="350"/>
      <c r="Y28" s="340">
        <v>38</v>
      </c>
      <c r="Z28" s="341"/>
      <c r="AA28" s="350"/>
    </row>
    <row r="29" spans="3:27" s="30" customFormat="1" ht="33" customHeight="1" thickBot="1">
      <c r="C29" s="364" t="s">
        <v>25</v>
      </c>
      <c r="D29" s="364"/>
      <c r="E29" s="474">
        <f>SUM(E27:E28)</f>
        <v>37</v>
      </c>
      <c r="F29" s="474"/>
      <c r="G29" s="474"/>
      <c r="H29" s="474"/>
      <c r="I29" s="358">
        <v>2</v>
      </c>
      <c r="J29" s="358"/>
      <c r="K29" s="358">
        <v>4</v>
      </c>
      <c r="L29" s="358"/>
      <c r="M29" s="358">
        <v>4</v>
      </c>
      <c r="N29" s="358"/>
      <c r="O29" s="358"/>
      <c r="P29" s="340">
        <v>13</v>
      </c>
      <c r="Q29" s="359"/>
      <c r="R29" s="360"/>
      <c r="S29" s="331">
        <v>1</v>
      </c>
      <c r="T29" s="334"/>
      <c r="U29" s="335"/>
      <c r="V29" s="340">
        <v>12</v>
      </c>
      <c r="W29" s="341"/>
      <c r="X29" s="350"/>
      <c r="Y29" s="340">
        <v>73</v>
      </c>
      <c r="Z29" s="341"/>
      <c r="AA29" s="350"/>
    </row>
  </sheetData>
  <sheetProtection/>
  <mergeCells count="96">
    <mergeCell ref="AN19:AT19"/>
    <mergeCell ref="AV19:AY19"/>
    <mergeCell ref="A19:E19"/>
    <mergeCell ref="G19:J19"/>
    <mergeCell ref="Z10:AK10"/>
    <mergeCell ref="B17:R17"/>
    <mergeCell ref="L19:Q19"/>
    <mergeCell ref="S19:V19"/>
    <mergeCell ref="Y19:AB19"/>
    <mergeCell ref="AE19:AL19"/>
    <mergeCell ref="P29:R29"/>
    <mergeCell ref="E28:H28"/>
    <mergeCell ref="V28:X28"/>
    <mergeCell ref="V29:X29"/>
    <mergeCell ref="Y28:AA28"/>
    <mergeCell ref="Y29:AA29"/>
    <mergeCell ref="M28:O28"/>
    <mergeCell ref="M29:O29"/>
    <mergeCell ref="P28:R28"/>
    <mergeCell ref="S28:U28"/>
    <mergeCell ref="S29:U29"/>
    <mergeCell ref="K27:L27"/>
    <mergeCell ref="I24:J26"/>
    <mergeCell ref="I27:J27"/>
    <mergeCell ref="C29:D29"/>
    <mergeCell ref="E29:H29"/>
    <mergeCell ref="I28:J28"/>
    <mergeCell ref="I29:J29"/>
    <mergeCell ref="K28:L28"/>
    <mergeCell ref="K29:L29"/>
    <mergeCell ref="C28:D28"/>
    <mergeCell ref="P8:AN8"/>
    <mergeCell ref="C27:D27"/>
    <mergeCell ref="E27:H27"/>
    <mergeCell ref="P27:R27"/>
    <mergeCell ref="A8:O8"/>
    <mergeCell ref="V24:X26"/>
    <mergeCell ref="Y24:AA26"/>
    <mergeCell ref="M24:O26"/>
    <mergeCell ref="M27:O27"/>
    <mergeCell ref="AC27:AG27"/>
    <mergeCell ref="AH27:AJ27"/>
    <mergeCell ref="AK27:AM27"/>
    <mergeCell ref="AO27:AQ27"/>
    <mergeCell ref="AR27:AY27"/>
    <mergeCell ref="Y27:AA27"/>
    <mergeCell ref="AZ27:BC27"/>
    <mergeCell ref="S27:U27"/>
    <mergeCell ref="AO24:AQ26"/>
    <mergeCell ref="AC26:AG26"/>
    <mergeCell ref="AH26:AJ26"/>
    <mergeCell ref="AK26:AM26"/>
    <mergeCell ref="AC24:AG25"/>
    <mergeCell ref="AH24:AJ25"/>
    <mergeCell ref="AK24:AM25"/>
    <mergeCell ref="V27:X27"/>
    <mergeCell ref="A22:BE22"/>
    <mergeCell ref="C24:D26"/>
    <mergeCell ref="E24:H26"/>
    <mergeCell ref="P24:R26"/>
    <mergeCell ref="K24:L26"/>
    <mergeCell ref="AW15:BA15"/>
    <mergeCell ref="AS15:AV15"/>
    <mergeCell ref="B15:E15"/>
    <mergeCell ref="P9:AM9"/>
    <mergeCell ref="AO7:BE8"/>
    <mergeCell ref="AO9:BE10"/>
    <mergeCell ref="A7:O7"/>
    <mergeCell ref="AR24:AY26"/>
    <mergeCell ref="AZ24:BC26"/>
    <mergeCell ref="S24:U26"/>
    <mergeCell ref="W15:AA15"/>
    <mergeCell ref="AB15:AE15"/>
    <mergeCell ref="AF15:AI15"/>
    <mergeCell ref="AO1:BE1"/>
    <mergeCell ref="A13:BE13"/>
    <mergeCell ref="A3:O3"/>
    <mergeCell ref="A5:O5"/>
    <mergeCell ref="A1:O1"/>
    <mergeCell ref="AO5:BE6"/>
    <mergeCell ref="P6:AC6"/>
    <mergeCell ref="P7:AK7"/>
    <mergeCell ref="AO3:BE4"/>
    <mergeCell ref="A4:O4"/>
    <mergeCell ref="F15:I15"/>
    <mergeCell ref="S15:V15"/>
    <mergeCell ref="J15:M15"/>
    <mergeCell ref="N15:R15"/>
    <mergeCell ref="AJ15:AM15"/>
    <mergeCell ref="AN15:AR15"/>
    <mergeCell ref="P2:AN2"/>
    <mergeCell ref="P3:AN3"/>
    <mergeCell ref="A2:O2"/>
    <mergeCell ref="A15:A16"/>
    <mergeCell ref="P4:AN4"/>
    <mergeCell ref="P5:AN5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5"/>
  <sheetViews>
    <sheetView zoomScale="90" zoomScaleNormal="90" zoomScaleSheetLayoutView="110" zoomScalePageLayoutView="0" workbookViewId="0" topLeftCell="A1">
      <pane ySplit="8" topLeftCell="A39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7.375" style="249" customWidth="1"/>
    <col min="2" max="2" width="31.75390625" style="250" customWidth="1"/>
    <col min="3" max="3" width="7.375" style="251" customWidth="1"/>
    <col min="4" max="4" width="8.00390625" style="252" customWidth="1"/>
    <col min="5" max="5" width="5.875" style="252" customWidth="1"/>
    <col min="6" max="6" width="6.625" style="251" customWidth="1"/>
    <col min="7" max="7" width="7.75390625" style="251" customWidth="1"/>
    <col min="8" max="8" width="7.25390625" style="251" customWidth="1"/>
    <col min="9" max="9" width="6.625" style="250" customWidth="1"/>
    <col min="10" max="10" width="6.375" style="250" customWidth="1"/>
    <col min="11" max="11" width="6.25390625" style="250" customWidth="1"/>
    <col min="12" max="12" width="5.625" style="250" customWidth="1"/>
    <col min="13" max="13" width="6.875" style="250" customWidth="1"/>
    <col min="14" max="14" width="9.375" style="250" customWidth="1"/>
    <col min="15" max="15" width="10.00390625" style="250" customWidth="1"/>
    <col min="16" max="16" width="9.625" style="250" hidden="1" customWidth="1"/>
    <col min="17" max="17" width="10.25390625" style="250" customWidth="1"/>
    <col min="18" max="20" width="0" style="6" hidden="1" customWidth="1"/>
    <col min="21" max="21" width="7.875" style="9" hidden="1" customWidth="1"/>
    <col min="22" max="22" width="6.625" style="9" hidden="1" customWidth="1"/>
    <col min="23" max="25" width="7.25390625" style="6" hidden="1" customWidth="1"/>
    <col min="26" max="26" width="6.125" style="6" hidden="1" customWidth="1"/>
    <col min="27" max="30" width="0" style="6" hidden="1" customWidth="1"/>
    <col min="31" max="16384" width="9.125" style="6" customWidth="1"/>
  </cols>
  <sheetData>
    <row r="1" spans="1:26" s="5" customFormat="1" ht="20.25" customHeight="1" thickBot="1">
      <c r="A1" s="413" t="s">
        <v>143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/>
      <c r="U1" s="410"/>
      <c r="V1" s="410"/>
      <c r="W1" s="410"/>
      <c r="X1" s="410"/>
      <c r="Y1" s="410"/>
      <c r="Z1" s="410"/>
    </row>
    <row r="2" spans="1:26" s="5" customFormat="1" ht="21" customHeight="1">
      <c r="A2" s="425" t="s">
        <v>37</v>
      </c>
      <c r="B2" s="365" t="s">
        <v>30</v>
      </c>
      <c r="C2" s="368" t="s">
        <v>149</v>
      </c>
      <c r="D2" s="369"/>
      <c r="E2" s="435" t="s">
        <v>54</v>
      </c>
      <c r="F2" s="435" t="s">
        <v>38</v>
      </c>
      <c r="G2" s="404" t="s">
        <v>39</v>
      </c>
      <c r="H2" s="407" t="s">
        <v>26</v>
      </c>
      <c r="I2" s="408"/>
      <c r="J2" s="408"/>
      <c r="K2" s="408"/>
      <c r="L2" s="408"/>
      <c r="M2" s="408"/>
      <c r="N2" s="391" t="s">
        <v>148</v>
      </c>
      <c r="O2" s="391"/>
      <c r="P2" s="391"/>
      <c r="Q2" s="392"/>
      <c r="R2" s="13"/>
      <c r="S2" s="13"/>
      <c r="U2" s="411"/>
      <c r="V2" s="411"/>
      <c r="W2" s="411"/>
      <c r="X2" s="411"/>
      <c r="Y2" s="411"/>
      <c r="Z2" s="411"/>
    </row>
    <row r="3" spans="1:26" s="5" customFormat="1" ht="31.5" customHeight="1">
      <c r="A3" s="425"/>
      <c r="B3" s="366"/>
      <c r="C3" s="370"/>
      <c r="D3" s="371"/>
      <c r="E3" s="436"/>
      <c r="F3" s="436"/>
      <c r="G3" s="405"/>
      <c r="H3" s="438" t="s">
        <v>27</v>
      </c>
      <c r="I3" s="409" t="s">
        <v>28</v>
      </c>
      <c r="J3" s="396"/>
      <c r="K3" s="396"/>
      <c r="L3" s="396"/>
      <c r="M3" s="399" t="s">
        <v>29</v>
      </c>
      <c r="N3" s="393"/>
      <c r="O3" s="393"/>
      <c r="P3" s="393"/>
      <c r="Q3" s="394"/>
      <c r="R3" s="13"/>
      <c r="S3" s="13"/>
      <c r="U3" s="411"/>
      <c r="V3" s="411"/>
      <c r="W3" s="411"/>
      <c r="X3" s="411"/>
      <c r="Y3" s="411"/>
      <c r="Z3" s="411"/>
    </row>
    <row r="4" spans="1:26" s="5" customFormat="1" ht="18" customHeight="1">
      <c r="A4" s="425"/>
      <c r="B4" s="366"/>
      <c r="C4" s="402" t="s">
        <v>40</v>
      </c>
      <c r="D4" s="402" t="s">
        <v>41</v>
      </c>
      <c r="E4" s="436"/>
      <c r="F4" s="436"/>
      <c r="G4" s="405"/>
      <c r="H4" s="436"/>
      <c r="I4" s="433" t="s">
        <v>25</v>
      </c>
      <c r="J4" s="402" t="s">
        <v>42</v>
      </c>
      <c r="K4" s="402" t="s">
        <v>43</v>
      </c>
      <c r="L4" s="402" t="s">
        <v>44</v>
      </c>
      <c r="M4" s="400"/>
      <c r="N4" s="395" t="s">
        <v>53</v>
      </c>
      <c r="O4" s="396"/>
      <c r="P4" s="396"/>
      <c r="Q4" s="56" t="s">
        <v>74</v>
      </c>
      <c r="U4" s="410"/>
      <c r="V4" s="410"/>
      <c r="W4" s="410"/>
      <c r="X4" s="410"/>
      <c r="Y4" s="410"/>
      <c r="Z4" s="410"/>
    </row>
    <row r="5" spans="1:26" s="5" customFormat="1" ht="15.75">
      <c r="A5" s="425"/>
      <c r="B5" s="366"/>
      <c r="C5" s="402"/>
      <c r="D5" s="402"/>
      <c r="E5" s="436"/>
      <c r="F5" s="436"/>
      <c r="G5" s="405"/>
      <c r="H5" s="436"/>
      <c r="I5" s="433"/>
      <c r="J5" s="402"/>
      <c r="K5" s="402"/>
      <c r="L5" s="402"/>
      <c r="M5" s="400"/>
      <c r="N5" s="57">
        <v>1</v>
      </c>
      <c r="O5" s="58">
        <v>2</v>
      </c>
      <c r="P5" s="58"/>
      <c r="Q5" s="59">
        <v>3</v>
      </c>
      <c r="U5" s="398"/>
      <c r="V5" s="398"/>
      <c r="W5" s="398"/>
      <c r="X5" s="398"/>
      <c r="Y5" s="398"/>
      <c r="Z5" s="398"/>
    </row>
    <row r="6" spans="1:26" s="5" customFormat="1" ht="23.25" customHeight="1">
      <c r="A6" s="425"/>
      <c r="B6" s="366"/>
      <c r="C6" s="402"/>
      <c r="D6" s="402"/>
      <c r="E6" s="436"/>
      <c r="F6" s="436"/>
      <c r="G6" s="405"/>
      <c r="H6" s="436"/>
      <c r="I6" s="433"/>
      <c r="J6" s="402"/>
      <c r="K6" s="402"/>
      <c r="L6" s="402"/>
      <c r="M6" s="400"/>
      <c r="N6" s="395" t="s">
        <v>35</v>
      </c>
      <c r="O6" s="396"/>
      <c r="P6" s="396"/>
      <c r="Q6" s="397"/>
      <c r="U6" s="410"/>
      <c r="V6" s="410"/>
      <c r="W6" s="410"/>
      <c r="X6" s="410"/>
      <c r="Y6" s="410"/>
      <c r="Z6" s="410"/>
    </row>
    <row r="7" spans="1:26" s="5" customFormat="1" ht="16.5" thickBot="1">
      <c r="A7" s="425"/>
      <c r="B7" s="367"/>
      <c r="C7" s="403"/>
      <c r="D7" s="403"/>
      <c r="E7" s="437"/>
      <c r="F7" s="437"/>
      <c r="G7" s="406"/>
      <c r="H7" s="437"/>
      <c r="I7" s="434"/>
      <c r="J7" s="403"/>
      <c r="K7" s="403"/>
      <c r="L7" s="403"/>
      <c r="M7" s="401"/>
      <c r="N7" s="60"/>
      <c r="O7" s="61"/>
      <c r="P7" s="61"/>
      <c r="Q7" s="62"/>
      <c r="U7" s="398"/>
      <c r="V7" s="398"/>
      <c r="W7" s="398"/>
      <c r="X7" s="398"/>
      <c r="Y7" s="398"/>
      <c r="Z7" s="398"/>
    </row>
    <row r="8" spans="1:26" s="5" customFormat="1" ht="16.5" thickBot="1">
      <c r="A8" s="63">
        <v>1</v>
      </c>
      <c r="B8" s="64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6">
        <v>12</v>
      </c>
      <c r="M8" s="66">
        <v>13</v>
      </c>
      <c r="N8" s="67">
        <v>14</v>
      </c>
      <c r="O8" s="65">
        <v>15</v>
      </c>
      <c r="P8" s="66">
        <v>16</v>
      </c>
      <c r="Q8" s="65">
        <v>16</v>
      </c>
      <c r="U8" s="42"/>
      <c r="V8" s="42"/>
      <c r="W8" s="38"/>
      <c r="X8" s="38"/>
      <c r="Y8" s="38"/>
      <c r="Z8" s="38"/>
    </row>
    <row r="9" spans="1:17" s="5" customFormat="1" ht="18" customHeight="1" thickBot="1">
      <c r="A9" s="375" t="s">
        <v>75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7"/>
    </row>
    <row r="10" spans="1:17" s="5" customFormat="1" ht="22.5" customHeight="1" thickBot="1">
      <c r="A10" s="378" t="s">
        <v>76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</row>
    <row r="11" spans="1:17" s="5" customFormat="1" ht="33" customHeight="1" thickBot="1">
      <c r="A11" s="68" t="s">
        <v>77</v>
      </c>
      <c r="B11" s="69" t="s">
        <v>78</v>
      </c>
      <c r="C11" s="70"/>
      <c r="D11" s="71"/>
      <c r="E11" s="71"/>
      <c r="F11" s="72"/>
      <c r="G11" s="73">
        <v>6.5</v>
      </c>
      <c r="H11" s="74">
        <f>G11*30</f>
        <v>195</v>
      </c>
      <c r="I11" s="75">
        <v>8</v>
      </c>
      <c r="J11" s="75"/>
      <c r="K11" s="75"/>
      <c r="L11" s="75" t="s">
        <v>82</v>
      </c>
      <c r="M11" s="76">
        <f>H11-I11</f>
        <v>187</v>
      </c>
      <c r="N11" s="46"/>
      <c r="O11" s="47"/>
      <c r="P11" s="77"/>
      <c r="Q11" s="78"/>
    </row>
    <row r="12" spans="1:17" s="5" customFormat="1" ht="31.5" customHeight="1" thickBot="1">
      <c r="A12" s="79" t="s">
        <v>79</v>
      </c>
      <c r="B12" s="80" t="s">
        <v>80</v>
      </c>
      <c r="C12" s="81"/>
      <c r="D12" s="49">
        <v>1</v>
      </c>
      <c r="E12" s="82"/>
      <c r="F12" s="83"/>
      <c r="G12" s="84">
        <v>2.5</v>
      </c>
      <c r="H12" s="85">
        <f>G12*30</f>
        <v>75</v>
      </c>
      <c r="I12" s="86">
        <v>4</v>
      </c>
      <c r="J12" s="86"/>
      <c r="K12" s="86"/>
      <c r="L12" s="86" t="s">
        <v>64</v>
      </c>
      <c r="M12" s="87">
        <f>H12-I12</f>
        <v>71</v>
      </c>
      <c r="N12" s="48" t="s">
        <v>64</v>
      </c>
      <c r="O12" s="49"/>
      <c r="P12" s="88"/>
      <c r="Q12" s="89"/>
    </row>
    <row r="13" spans="1:17" s="5" customFormat="1" ht="30.75" customHeight="1" hidden="1">
      <c r="A13" s="79"/>
      <c r="B13" s="80"/>
      <c r="C13" s="81"/>
      <c r="D13" s="82"/>
      <c r="E13" s="82"/>
      <c r="F13" s="83"/>
      <c r="G13" s="84"/>
      <c r="H13" s="85"/>
      <c r="I13" s="86"/>
      <c r="J13" s="49"/>
      <c r="K13" s="49"/>
      <c r="L13" s="49"/>
      <c r="M13" s="87">
        <f>H13-I13</f>
        <v>0</v>
      </c>
      <c r="N13" s="50"/>
      <c r="O13" s="51"/>
      <c r="P13" s="88"/>
      <c r="Q13" s="89"/>
    </row>
    <row r="14" spans="1:26" s="7" customFormat="1" ht="33" customHeight="1" thickBot="1">
      <c r="A14" s="90" t="s">
        <v>81</v>
      </c>
      <c r="B14" s="91" t="s">
        <v>80</v>
      </c>
      <c r="C14" s="92">
        <v>2</v>
      </c>
      <c r="D14" s="93"/>
      <c r="E14" s="93"/>
      <c r="F14" s="94"/>
      <c r="G14" s="95">
        <v>4</v>
      </c>
      <c r="H14" s="96">
        <f>G14*30</f>
        <v>120</v>
      </c>
      <c r="I14" s="97">
        <v>4</v>
      </c>
      <c r="J14" s="98"/>
      <c r="K14" s="98"/>
      <c r="L14" s="98" t="s">
        <v>64</v>
      </c>
      <c r="M14" s="87">
        <f>H14-I14</f>
        <v>116</v>
      </c>
      <c r="N14" s="52"/>
      <c r="O14" s="53" t="s">
        <v>64</v>
      </c>
      <c r="P14" s="99"/>
      <c r="Q14" s="100"/>
      <c r="U14" s="31"/>
      <c r="V14" s="31"/>
      <c r="W14" s="31"/>
      <c r="X14" s="31"/>
      <c r="Y14" s="31"/>
      <c r="Z14" s="31"/>
    </row>
    <row r="15" spans="1:26" s="7" customFormat="1" ht="16.5" thickBot="1">
      <c r="A15" s="384" t="s">
        <v>98</v>
      </c>
      <c r="B15" s="385"/>
      <c r="C15" s="101"/>
      <c r="D15" s="101"/>
      <c r="E15" s="101"/>
      <c r="F15" s="101"/>
      <c r="G15" s="54">
        <v>6.5</v>
      </c>
      <c r="H15" s="74">
        <f>G15*30</f>
        <v>195</v>
      </c>
      <c r="I15" s="102">
        <v>8</v>
      </c>
      <c r="J15" s="102">
        <f>SUM(J14:J14)</f>
        <v>0</v>
      </c>
      <c r="K15" s="102">
        <f>SUM(K14:K14)</f>
        <v>0</v>
      </c>
      <c r="L15" s="102" t="s">
        <v>82</v>
      </c>
      <c r="M15" s="76">
        <f>H15-I15</f>
        <v>187</v>
      </c>
      <c r="N15" s="54" t="s">
        <v>56</v>
      </c>
      <c r="O15" s="54" t="s">
        <v>56</v>
      </c>
      <c r="P15" s="54"/>
      <c r="Q15" s="103"/>
      <c r="U15" s="35"/>
      <c r="V15" s="35"/>
      <c r="W15" s="35"/>
      <c r="X15" s="35"/>
      <c r="Y15" s="35"/>
      <c r="Z15" s="35"/>
    </row>
    <row r="16" spans="1:17" s="7" customFormat="1" ht="24" customHeight="1" thickBot="1">
      <c r="A16" s="386" t="s">
        <v>83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8"/>
    </row>
    <row r="17" spans="1:43" s="5" customFormat="1" ht="45" customHeight="1" thickBot="1">
      <c r="A17" s="104" t="s">
        <v>61</v>
      </c>
      <c r="B17" s="105" t="s">
        <v>84</v>
      </c>
      <c r="C17" s="106"/>
      <c r="D17" s="107"/>
      <c r="E17" s="107"/>
      <c r="F17" s="108"/>
      <c r="G17" s="109">
        <v>3</v>
      </c>
      <c r="H17" s="110">
        <f>H18+H19</f>
        <v>90</v>
      </c>
      <c r="I17" s="111">
        <f>I18+I19</f>
        <v>8</v>
      </c>
      <c r="J17" s="111" t="s">
        <v>82</v>
      </c>
      <c r="K17" s="111">
        <f>K18+K19</f>
        <v>0</v>
      </c>
      <c r="L17" s="111">
        <v>0</v>
      </c>
      <c r="M17" s="112">
        <f>H17-I17</f>
        <v>82</v>
      </c>
      <c r="N17" s="113"/>
      <c r="O17" s="114"/>
      <c r="P17" s="115"/>
      <c r="Q17" s="116"/>
      <c r="S17" s="5">
        <v>8</v>
      </c>
      <c r="T17" s="5">
        <v>0</v>
      </c>
      <c r="U17" s="34"/>
      <c r="V17" s="34"/>
      <c r="W17" s="31"/>
      <c r="X17" s="31"/>
      <c r="Y17" s="31"/>
      <c r="Z17" s="31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</row>
    <row r="18" spans="1:43" s="14" customFormat="1" ht="21" customHeight="1" thickBot="1">
      <c r="A18" s="117" t="s">
        <v>63</v>
      </c>
      <c r="B18" s="118" t="s">
        <v>85</v>
      </c>
      <c r="C18" s="81"/>
      <c r="D18" s="49">
        <v>2</v>
      </c>
      <c r="E18" s="82"/>
      <c r="F18" s="83"/>
      <c r="G18" s="119">
        <v>1</v>
      </c>
      <c r="H18" s="120">
        <f aca="true" t="shared" si="0" ref="H18:H24">G18*30</f>
        <v>30</v>
      </c>
      <c r="I18" s="121">
        <v>4</v>
      </c>
      <c r="J18" s="121" t="s">
        <v>64</v>
      </c>
      <c r="K18" s="121"/>
      <c r="L18" s="121"/>
      <c r="M18" s="112">
        <f aca="true" t="shared" si="1" ref="M18:M24">H18-I18</f>
        <v>26</v>
      </c>
      <c r="N18" s="122"/>
      <c r="O18" s="123" t="s">
        <v>64</v>
      </c>
      <c r="P18" s="124"/>
      <c r="Q18" s="125"/>
      <c r="R18" s="5"/>
      <c r="S18" s="5">
        <v>4</v>
      </c>
      <c r="T18" s="5"/>
      <c r="U18" s="31"/>
      <c r="V18" s="31"/>
      <c r="W18" s="34"/>
      <c r="X18" s="34"/>
      <c r="Y18" s="34"/>
      <c r="Z18" s="31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</row>
    <row r="19" spans="1:43" s="5" customFormat="1" ht="40.5" customHeight="1" thickBot="1">
      <c r="A19" s="126" t="s">
        <v>65</v>
      </c>
      <c r="B19" s="127" t="s">
        <v>86</v>
      </c>
      <c r="C19" s="128"/>
      <c r="D19" s="129">
        <v>1</v>
      </c>
      <c r="E19" s="130"/>
      <c r="F19" s="131"/>
      <c r="G19" s="132">
        <v>2</v>
      </c>
      <c r="H19" s="133">
        <f t="shared" si="0"/>
        <v>60</v>
      </c>
      <c r="I19" s="134">
        <v>4</v>
      </c>
      <c r="J19" s="134" t="s">
        <v>64</v>
      </c>
      <c r="K19" s="134"/>
      <c r="L19" s="134"/>
      <c r="M19" s="112">
        <f t="shared" si="1"/>
        <v>56</v>
      </c>
      <c r="N19" s="135" t="s">
        <v>64</v>
      </c>
      <c r="O19" s="136"/>
      <c r="P19" s="131"/>
      <c r="Q19" s="137"/>
      <c r="S19" s="5">
        <v>6</v>
      </c>
      <c r="T19" s="5">
        <v>2</v>
      </c>
      <c r="U19" s="34"/>
      <c r="V19" s="34"/>
      <c r="W19" s="34"/>
      <c r="X19" s="34"/>
      <c r="Y19" s="34"/>
      <c r="Z19" s="31"/>
      <c r="AE19" s="55" t="s">
        <v>162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</row>
    <row r="20" spans="1:43" s="5" customFormat="1" ht="36.75" customHeight="1" thickBot="1">
      <c r="A20" s="138" t="s">
        <v>87</v>
      </c>
      <c r="B20" s="139" t="s">
        <v>62</v>
      </c>
      <c r="C20" s="140"/>
      <c r="D20" s="141"/>
      <c r="E20" s="141"/>
      <c r="F20" s="76"/>
      <c r="G20" s="142">
        <f>G21+G22</f>
        <v>3</v>
      </c>
      <c r="H20" s="141">
        <f t="shared" si="0"/>
        <v>90</v>
      </c>
      <c r="I20" s="75">
        <v>4</v>
      </c>
      <c r="J20" s="75" t="s">
        <v>64</v>
      </c>
      <c r="K20" s="75"/>
      <c r="L20" s="75"/>
      <c r="M20" s="112">
        <f t="shared" si="1"/>
        <v>86</v>
      </c>
      <c r="N20" s="135"/>
      <c r="O20" s="143"/>
      <c r="P20" s="144"/>
      <c r="Q20" s="78"/>
      <c r="S20" s="5">
        <v>6</v>
      </c>
      <c r="T20" s="5">
        <v>2</v>
      </c>
      <c r="U20" s="39"/>
      <c r="V20" s="39"/>
      <c r="W20" s="31"/>
      <c r="X20" s="31"/>
      <c r="Y20" s="31"/>
      <c r="Z20" s="31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1:43" s="5" customFormat="1" ht="33" customHeight="1" thickBot="1">
      <c r="A21" s="138" t="s">
        <v>88</v>
      </c>
      <c r="B21" s="145" t="s">
        <v>89</v>
      </c>
      <c r="C21" s="50">
        <v>1</v>
      </c>
      <c r="D21" s="49"/>
      <c r="E21" s="49"/>
      <c r="F21" s="146"/>
      <c r="G21" s="85">
        <v>1.5</v>
      </c>
      <c r="H21" s="49">
        <f t="shared" si="0"/>
        <v>45</v>
      </c>
      <c r="I21" s="86">
        <v>2</v>
      </c>
      <c r="J21" s="49" t="s">
        <v>157</v>
      </c>
      <c r="K21" s="49"/>
      <c r="L21" s="49"/>
      <c r="M21" s="112">
        <f t="shared" si="1"/>
        <v>43</v>
      </c>
      <c r="N21" s="135" t="s">
        <v>157</v>
      </c>
      <c r="O21" s="143"/>
      <c r="P21" s="144"/>
      <c r="Q21" s="89"/>
      <c r="U21" s="39"/>
      <c r="V21" s="39"/>
      <c r="W21" s="39"/>
      <c r="X21" s="39"/>
      <c r="Y21" s="39"/>
      <c r="Z21" s="39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s="5" customFormat="1" ht="29.25" customHeight="1" thickBot="1">
      <c r="A22" s="138" t="s">
        <v>90</v>
      </c>
      <c r="B22" s="145" t="s">
        <v>91</v>
      </c>
      <c r="C22" s="50"/>
      <c r="D22" s="49">
        <v>1</v>
      </c>
      <c r="E22" s="49"/>
      <c r="F22" s="147"/>
      <c r="G22" s="85">
        <v>1.5</v>
      </c>
      <c r="H22" s="49">
        <f t="shared" si="0"/>
        <v>45</v>
      </c>
      <c r="I22" s="86">
        <v>2</v>
      </c>
      <c r="J22" s="49" t="s">
        <v>157</v>
      </c>
      <c r="K22" s="49"/>
      <c r="L22" s="49"/>
      <c r="M22" s="112">
        <f t="shared" si="1"/>
        <v>43</v>
      </c>
      <c r="N22" s="135" t="s">
        <v>157</v>
      </c>
      <c r="O22" s="143"/>
      <c r="P22" s="144"/>
      <c r="Q22" s="89"/>
      <c r="U22" s="34"/>
      <c r="V22" s="34"/>
      <c r="W22" s="34"/>
      <c r="X22" s="34"/>
      <c r="Y22" s="34"/>
      <c r="Z22" s="31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43" s="5" customFormat="1" ht="35.25" customHeight="1" thickBot="1">
      <c r="A23" s="148" t="s">
        <v>92</v>
      </c>
      <c r="B23" s="149" t="s">
        <v>93</v>
      </c>
      <c r="C23" s="150">
        <v>2</v>
      </c>
      <c r="D23" s="150"/>
      <c r="E23" s="150"/>
      <c r="F23" s="151"/>
      <c r="G23" s="152">
        <v>4</v>
      </c>
      <c r="H23" s="153">
        <f t="shared" si="0"/>
        <v>120</v>
      </c>
      <c r="I23" s="150">
        <v>12</v>
      </c>
      <c r="J23" s="150" t="s">
        <v>97</v>
      </c>
      <c r="K23" s="150" t="s">
        <v>96</v>
      </c>
      <c r="L23" s="150"/>
      <c r="M23" s="112">
        <f>H23-I23</f>
        <v>108</v>
      </c>
      <c r="N23" s="135"/>
      <c r="O23" s="154" t="s">
        <v>55</v>
      </c>
      <c r="P23" s="155"/>
      <c r="Q23" s="156"/>
      <c r="U23" s="39"/>
      <c r="V23" s="39"/>
      <c r="W23" s="31"/>
      <c r="X23" s="31"/>
      <c r="Y23" s="31"/>
      <c r="Z23" s="31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</row>
    <row r="24" spans="1:43" s="5" customFormat="1" ht="33" customHeight="1" thickBot="1">
      <c r="A24" s="148" t="s">
        <v>94</v>
      </c>
      <c r="B24" s="157" t="s">
        <v>95</v>
      </c>
      <c r="C24" s="158">
        <v>2</v>
      </c>
      <c r="D24" s="158"/>
      <c r="E24" s="158"/>
      <c r="F24" s="159"/>
      <c r="G24" s="160">
        <v>4</v>
      </c>
      <c r="H24" s="158">
        <f t="shared" si="0"/>
        <v>120</v>
      </c>
      <c r="I24" s="158">
        <v>12</v>
      </c>
      <c r="J24" s="158" t="s">
        <v>97</v>
      </c>
      <c r="K24" s="158" t="s">
        <v>96</v>
      </c>
      <c r="L24" s="158"/>
      <c r="M24" s="112">
        <f t="shared" si="1"/>
        <v>108</v>
      </c>
      <c r="N24" s="161"/>
      <c r="O24" s="153" t="s">
        <v>55</v>
      </c>
      <c r="P24" s="55"/>
      <c r="Q24" s="162"/>
      <c r="U24" s="39"/>
      <c r="V24" s="39"/>
      <c r="W24" s="39"/>
      <c r="X24" s="39"/>
      <c r="Y24" s="39"/>
      <c r="Z24" s="39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s="14" customFormat="1" ht="27.75" customHeight="1" thickBot="1">
      <c r="A25" s="389" t="s">
        <v>139</v>
      </c>
      <c r="B25" s="390"/>
      <c r="C25" s="163"/>
      <c r="D25" s="163"/>
      <c r="E25" s="163"/>
      <c r="F25" s="163"/>
      <c r="G25" s="54">
        <f>G12+G14+G18+G19+G21+G22+G23+G24</f>
        <v>20.5</v>
      </c>
      <c r="H25" s="54">
        <f>H12+H14+H18+H19+H21+H22+H23+H24</f>
        <v>615</v>
      </c>
      <c r="I25" s="54">
        <f>I12+I14+I18+I19+I21+I22+I23+I24</f>
        <v>44</v>
      </c>
      <c r="J25" s="54">
        <v>28</v>
      </c>
      <c r="K25" s="54">
        <v>8</v>
      </c>
      <c r="L25" s="54">
        <v>8</v>
      </c>
      <c r="M25" s="54">
        <f>M12+M14+M18+M19+M21+M22+M23+M24</f>
        <v>571</v>
      </c>
      <c r="N25" s="54" t="s">
        <v>151</v>
      </c>
      <c r="O25" s="54" t="s">
        <v>146</v>
      </c>
      <c r="P25" s="54"/>
      <c r="Q25" s="164" t="s">
        <v>57</v>
      </c>
      <c r="R25" s="5"/>
      <c r="S25" s="5"/>
      <c r="T25" s="5"/>
      <c r="U25" s="43">
        <f>30*G25</f>
        <v>615</v>
      </c>
      <c r="V25" s="43"/>
      <c r="W25" s="34"/>
      <c r="X25" s="34"/>
      <c r="Y25" s="34"/>
      <c r="Z25" s="31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s="14" customFormat="1" ht="27.75" customHeight="1" thickBot="1">
      <c r="A26" s="422" t="s">
        <v>124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4"/>
      <c r="R26" s="5"/>
      <c r="S26" s="5"/>
      <c r="T26" s="5"/>
      <c r="U26" s="43"/>
      <c r="V26" s="43"/>
      <c r="W26" s="34"/>
      <c r="X26" s="34"/>
      <c r="Y26" s="34"/>
      <c r="Z26" s="31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s="14" customFormat="1" ht="33" customHeight="1">
      <c r="A27" s="148" t="s">
        <v>100</v>
      </c>
      <c r="B27" s="165" t="s">
        <v>101</v>
      </c>
      <c r="C27" s="166">
        <v>1</v>
      </c>
      <c r="D27" s="167"/>
      <c r="E27" s="167"/>
      <c r="F27" s="166"/>
      <c r="G27" s="123">
        <v>5.5</v>
      </c>
      <c r="H27" s="158">
        <f>G27*30</f>
        <v>165</v>
      </c>
      <c r="I27" s="153">
        <v>12</v>
      </c>
      <c r="J27" s="153" t="s">
        <v>97</v>
      </c>
      <c r="K27" s="153" t="s">
        <v>96</v>
      </c>
      <c r="L27" s="153"/>
      <c r="M27" s="168">
        <f>H27-I27</f>
        <v>153</v>
      </c>
      <c r="N27" s="169" t="s">
        <v>55</v>
      </c>
      <c r="O27" s="170"/>
      <c r="P27" s="170"/>
      <c r="Q27" s="171"/>
      <c r="R27" s="5"/>
      <c r="S27" s="5">
        <v>8</v>
      </c>
      <c r="T27" s="5">
        <v>4</v>
      </c>
      <c r="U27" s="43"/>
      <c r="V27" s="43"/>
      <c r="W27" s="34"/>
      <c r="X27" s="34"/>
      <c r="Y27" s="34"/>
      <c r="Z27" s="31"/>
      <c r="AE27" s="55" t="s">
        <v>162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s="14" customFormat="1" ht="36" customHeight="1">
      <c r="A28" s="148" t="s">
        <v>102</v>
      </c>
      <c r="B28" s="172" t="s">
        <v>103</v>
      </c>
      <c r="C28" s="173"/>
      <c r="D28" s="173">
        <v>2</v>
      </c>
      <c r="E28" s="173"/>
      <c r="F28" s="174"/>
      <c r="G28" s="123">
        <v>4</v>
      </c>
      <c r="H28" s="158">
        <f>G28*30</f>
        <v>120</v>
      </c>
      <c r="I28" s="153">
        <v>6</v>
      </c>
      <c r="J28" s="175" t="s">
        <v>64</v>
      </c>
      <c r="K28" s="173" t="s">
        <v>125</v>
      </c>
      <c r="L28" s="173"/>
      <c r="M28" s="168">
        <f>H28-I28</f>
        <v>114</v>
      </c>
      <c r="N28" s="176"/>
      <c r="O28" s="177" t="s">
        <v>66</v>
      </c>
      <c r="P28" s="123"/>
      <c r="Q28" s="178"/>
      <c r="R28" s="5"/>
      <c r="S28" s="5">
        <v>4</v>
      </c>
      <c r="T28" s="5">
        <v>2</v>
      </c>
      <c r="U28" s="43"/>
      <c r="V28" s="43"/>
      <c r="W28" s="34"/>
      <c r="X28" s="34"/>
      <c r="Y28" s="34"/>
      <c r="Z28" s="31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1:43" s="14" customFormat="1" ht="51" customHeight="1">
      <c r="A29" s="179" t="s">
        <v>104</v>
      </c>
      <c r="B29" s="180" t="s">
        <v>105</v>
      </c>
      <c r="C29" s="173">
        <v>1</v>
      </c>
      <c r="D29" s="173"/>
      <c r="E29" s="173"/>
      <c r="F29" s="173"/>
      <c r="G29" s="181">
        <v>5</v>
      </c>
      <c r="H29" s="182">
        <f>G29*30</f>
        <v>150</v>
      </c>
      <c r="I29" s="173">
        <v>12</v>
      </c>
      <c r="J29" s="153" t="s">
        <v>97</v>
      </c>
      <c r="K29" s="153" t="s">
        <v>96</v>
      </c>
      <c r="L29" s="173"/>
      <c r="M29" s="173">
        <f>H29-I29</f>
        <v>138</v>
      </c>
      <c r="N29" s="183" t="s">
        <v>55</v>
      </c>
      <c r="O29" s="184"/>
      <c r="P29" s="185"/>
      <c r="Q29" s="186"/>
      <c r="R29" s="5"/>
      <c r="S29" s="5">
        <v>8</v>
      </c>
      <c r="T29" s="5">
        <v>4</v>
      </c>
      <c r="U29" s="43"/>
      <c r="V29" s="43"/>
      <c r="W29" s="34"/>
      <c r="X29" s="34"/>
      <c r="Y29" s="34"/>
      <c r="Z29" s="31"/>
      <c r="AE29" s="55" t="s">
        <v>162</v>
      </c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</row>
    <row r="30" spans="1:43" s="5" customFormat="1" ht="48" customHeight="1">
      <c r="A30" s="187" t="s">
        <v>106</v>
      </c>
      <c r="B30" s="188" t="s">
        <v>107</v>
      </c>
      <c r="C30" s="153"/>
      <c r="D30" s="153"/>
      <c r="E30" s="153"/>
      <c r="F30" s="189"/>
      <c r="G30" s="123">
        <f>SUM(G31:G32)</f>
        <v>5.5</v>
      </c>
      <c r="H30" s="177">
        <f aca="true" t="shared" si="2" ref="H30:M30">SUM(H31:H32)</f>
        <v>165</v>
      </c>
      <c r="I30" s="177">
        <f t="shared" si="2"/>
        <v>16</v>
      </c>
      <c r="J30" s="177">
        <v>8</v>
      </c>
      <c r="K30" s="177">
        <v>4</v>
      </c>
      <c r="L30" s="177">
        <v>4</v>
      </c>
      <c r="M30" s="177">
        <f t="shared" si="2"/>
        <v>149</v>
      </c>
      <c r="N30" s="153"/>
      <c r="O30" s="153"/>
      <c r="P30" s="153"/>
      <c r="Q30" s="190"/>
      <c r="S30" s="5">
        <v>8</v>
      </c>
      <c r="T30" s="5">
        <v>4</v>
      </c>
      <c r="U30" s="34">
        <v>4</v>
      </c>
      <c r="V30" s="34"/>
      <c r="W30" s="31"/>
      <c r="X30" s="31"/>
      <c r="Y30" s="31"/>
      <c r="Z30" s="31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</row>
    <row r="31" spans="1:43" s="5" customFormat="1" ht="46.5" customHeight="1">
      <c r="A31" s="148" t="s">
        <v>108</v>
      </c>
      <c r="B31" s="191" t="s">
        <v>109</v>
      </c>
      <c r="C31" s="158">
        <v>2</v>
      </c>
      <c r="D31" s="158"/>
      <c r="E31" s="158"/>
      <c r="F31" s="159"/>
      <c r="G31" s="160">
        <v>4.5</v>
      </c>
      <c r="H31" s="158">
        <f>G31*30</f>
        <v>135</v>
      </c>
      <c r="I31" s="158">
        <v>12</v>
      </c>
      <c r="J31" s="158" t="s">
        <v>97</v>
      </c>
      <c r="K31" s="158" t="s">
        <v>96</v>
      </c>
      <c r="L31" s="158"/>
      <c r="M31" s="192">
        <f>H31-I31</f>
        <v>123</v>
      </c>
      <c r="N31" s="193"/>
      <c r="O31" s="158" t="s">
        <v>55</v>
      </c>
      <c r="P31" s="192"/>
      <c r="Q31" s="194"/>
      <c r="U31" s="31"/>
      <c r="V31" s="31">
        <v>24</v>
      </c>
      <c r="W31" s="34"/>
      <c r="X31" s="34"/>
      <c r="Y31" s="34"/>
      <c r="Z31" s="31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</row>
    <row r="32" spans="1:43" s="5" customFormat="1" ht="59.25" customHeight="1">
      <c r="A32" s="148" t="s">
        <v>110</v>
      </c>
      <c r="B32" s="191" t="s">
        <v>111</v>
      </c>
      <c r="C32" s="158"/>
      <c r="D32" s="158"/>
      <c r="E32" s="158"/>
      <c r="F32" s="159">
        <v>2</v>
      </c>
      <c r="G32" s="123">
        <v>1</v>
      </c>
      <c r="H32" s="153">
        <f>G32*30</f>
        <v>30</v>
      </c>
      <c r="I32" s="158">
        <v>4</v>
      </c>
      <c r="J32" s="158"/>
      <c r="K32" s="158"/>
      <c r="L32" s="158" t="s">
        <v>56</v>
      </c>
      <c r="M32" s="192">
        <f>H32-I32</f>
        <v>26</v>
      </c>
      <c r="N32" s="193"/>
      <c r="O32" s="192" t="s">
        <v>56</v>
      </c>
      <c r="P32" s="55"/>
      <c r="Q32" s="194"/>
      <c r="U32" s="34"/>
      <c r="V32" s="34">
        <v>34</v>
      </c>
      <c r="W32" s="31"/>
      <c r="X32" s="31"/>
      <c r="Y32" s="31"/>
      <c r="Z32" s="31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</row>
    <row r="33" spans="1:26" s="5" customFormat="1" ht="31.5" customHeight="1" thickBot="1">
      <c r="A33" s="179" t="s">
        <v>112</v>
      </c>
      <c r="B33" s="195" t="s">
        <v>113</v>
      </c>
      <c r="C33" s="173">
        <v>2</v>
      </c>
      <c r="D33" s="173"/>
      <c r="E33" s="173"/>
      <c r="F33" s="196"/>
      <c r="G33" s="181">
        <v>6.5</v>
      </c>
      <c r="H33" s="173">
        <f>G33*30</f>
        <v>195</v>
      </c>
      <c r="I33" s="173">
        <v>12</v>
      </c>
      <c r="J33" s="173">
        <v>8</v>
      </c>
      <c r="K33" s="173">
        <v>4</v>
      </c>
      <c r="L33" s="173"/>
      <c r="M33" s="197">
        <f>H33-I33</f>
        <v>183</v>
      </c>
      <c r="N33" s="183"/>
      <c r="O33" s="153" t="s">
        <v>55</v>
      </c>
      <c r="P33" s="197"/>
      <c r="Q33" s="198"/>
      <c r="S33" s="5">
        <v>8</v>
      </c>
      <c r="T33" s="5">
        <v>4</v>
      </c>
      <c r="U33" s="31"/>
      <c r="V33" s="31"/>
      <c r="W33" s="34"/>
      <c r="X33" s="34"/>
      <c r="Y33" s="34"/>
      <c r="Z33" s="31"/>
    </row>
    <row r="34" spans="1:17" s="5" customFormat="1" ht="31.5" customHeight="1" hidden="1">
      <c r="A34" s="187"/>
      <c r="B34" s="195"/>
      <c r="C34" s="153"/>
      <c r="D34" s="153"/>
      <c r="E34" s="153"/>
      <c r="F34" s="189"/>
      <c r="G34" s="123"/>
      <c r="H34" s="153"/>
      <c r="I34" s="173"/>
      <c r="J34" s="153"/>
      <c r="K34" s="153"/>
      <c r="L34" s="153"/>
      <c r="M34" s="197"/>
      <c r="N34" s="183"/>
      <c r="O34" s="153"/>
      <c r="P34" s="153"/>
      <c r="Q34" s="190"/>
    </row>
    <row r="35" spans="1:26" s="5" customFormat="1" ht="39.75" customHeight="1" hidden="1" thickBot="1">
      <c r="A35" s="199"/>
      <c r="B35" s="200"/>
      <c r="C35" s="201"/>
      <c r="D35" s="201"/>
      <c r="E35" s="201"/>
      <c r="F35" s="202"/>
      <c r="G35" s="203"/>
      <c r="H35" s="201"/>
      <c r="I35" s="201"/>
      <c r="J35" s="201"/>
      <c r="K35" s="201"/>
      <c r="L35" s="201"/>
      <c r="M35" s="204"/>
      <c r="N35" s="205"/>
      <c r="O35" s="201"/>
      <c r="P35" s="55"/>
      <c r="Q35" s="206"/>
      <c r="U35" s="33"/>
      <c r="V35" s="33"/>
      <c r="W35" s="33"/>
      <c r="X35" s="33"/>
      <c r="Y35" s="33"/>
      <c r="Z35" s="44"/>
    </row>
    <row r="36" spans="1:26" s="5" customFormat="1" ht="28.5" customHeight="1" thickBot="1">
      <c r="A36" s="389" t="s">
        <v>114</v>
      </c>
      <c r="B36" s="390"/>
      <c r="C36" s="163"/>
      <c r="D36" s="163"/>
      <c r="E36" s="163"/>
      <c r="F36" s="163"/>
      <c r="G36" s="54">
        <f>SUMIF($B$27:$B$35,"=*_*",G27:G35)</f>
        <v>26.5</v>
      </c>
      <c r="H36" s="54">
        <f>SUMIF($B$27:$B$35,"=*_*",H27:H35)</f>
        <v>795</v>
      </c>
      <c r="I36" s="54">
        <f>SUMIF($B$27:$B$35,"=*_*",I27:I35)</f>
        <v>58</v>
      </c>
      <c r="J36" s="54">
        <v>36</v>
      </c>
      <c r="K36" s="54">
        <v>18</v>
      </c>
      <c r="L36" s="54">
        <v>4</v>
      </c>
      <c r="M36" s="54">
        <f>SUMIF($B$27:$B$35,"=*_*",M27:M35)</f>
        <v>737</v>
      </c>
      <c r="N36" s="54" t="s">
        <v>126</v>
      </c>
      <c r="O36" s="54" t="s">
        <v>152</v>
      </c>
      <c r="P36" s="54"/>
      <c r="Q36" s="54">
        <f>SUMIF($B$39:$B$46,"=*_*",Q27:Q35)</f>
        <v>0</v>
      </c>
      <c r="T36" s="5">
        <f>30*G36</f>
        <v>795</v>
      </c>
      <c r="U36" s="33"/>
      <c r="V36" s="33"/>
      <c r="W36" s="33"/>
      <c r="X36" s="33"/>
      <c r="Y36" s="33"/>
      <c r="Z36" s="33"/>
    </row>
    <row r="37" spans="1:26" s="5" customFormat="1" ht="31.5" customHeight="1" thickBot="1">
      <c r="A37" s="419" t="s">
        <v>115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1"/>
      <c r="U37" s="33"/>
      <c r="V37" s="33"/>
      <c r="W37" s="33"/>
      <c r="X37" s="33"/>
      <c r="Y37" s="33"/>
      <c r="Z37" s="33"/>
    </row>
    <row r="38" spans="1:26" s="5" customFormat="1" ht="31.5" customHeight="1">
      <c r="A38" s="207" t="s">
        <v>116</v>
      </c>
      <c r="B38" s="208" t="s">
        <v>117</v>
      </c>
      <c r="C38" s="209"/>
      <c r="D38" s="209">
        <v>3</v>
      </c>
      <c r="E38" s="209"/>
      <c r="F38" s="209"/>
      <c r="G38" s="210">
        <v>6</v>
      </c>
      <c r="H38" s="209">
        <f>G38*30</f>
        <v>180</v>
      </c>
      <c r="I38" s="209"/>
      <c r="J38" s="209"/>
      <c r="K38" s="209"/>
      <c r="L38" s="209"/>
      <c r="M38" s="211">
        <f>H38-I38</f>
        <v>180</v>
      </c>
      <c r="N38" s="212"/>
      <c r="O38" s="209"/>
      <c r="P38" s="213"/>
      <c r="Q38" s="214"/>
      <c r="U38" s="33"/>
      <c r="V38" s="33"/>
      <c r="W38" s="33"/>
      <c r="X38" s="33"/>
      <c r="Y38" s="33"/>
      <c r="Z38" s="33"/>
    </row>
    <row r="39" spans="1:26" s="5" customFormat="1" ht="31.5" customHeight="1">
      <c r="A39" s="207" t="s">
        <v>118</v>
      </c>
      <c r="B39" s="215" t="s">
        <v>119</v>
      </c>
      <c r="C39" s="216"/>
      <c r="D39" s="216"/>
      <c r="E39" s="216"/>
      <c r="F39" s="216"/>
      <c r="G39" s="217">
        <v>21</v>
      </c>
      <c r="H39" s="216">
        <f>G39*30</f>
        <v>630</v>
      </c>
      <c r="I39" s="216"/>
      <c r="J39" s="216"/>
      <c r="K39" s="216"/>
      <c r="L39" s="216"/>
      <c r="M39" s="218">
        <f>H39-I39</f>
        <v>630</v>
      </c>
      <c r="N39" s="81"/>
      <c r="O39" s="216"/>
      <c r="P39" s="218"/>
      <c r="Q39" s="124"/>
      <c r="U39" s="33"/>
      <c r="V39" s="33"/>
      <c r="W39" s="33"/>
      <c r="X39" s="33"/>
      <c r="Y39" s="33"/>
      <c r="Z39" s="33"/>
    </row>
    <row r="40" spans="1:26" ht="27" customHeight="1" thickBot="1">
      <c r="A40" s="207" t="s">
        <v>120</v>
      </c>
      <c r="B40" s="219" t="s">
        <v>121</v>
      </c>
      <c r="C40" s="129">
        <v>3</v>
      </c>
      <c r="D40" s="129"/>
      <c r="E40" s="129"/>
      <c r="F40" s="129"/>
      <c r="G40" s="220">
        <v>3</v>
      </c>
      <c r="H40" s="129">
        <f>G40*30</f>
        <v>90</v>
      </c>
      <c r="I40" s="129"/>
      <c r="J40" s="129"/>
      <c r="K40" s="129"/>
      <c r="L40" s="129"/>
      <c r="M40" s="221">
        <f>H40-I40</f>
        <v>90</v>
      </c>
      <c r="N40" s="222"/>
      <c r="O40" s="129"/>
      <c r="P40" s="221"/>
      <c r="Q40" s="223"/>
      <c r="U40" s="40"/>
      <c r="V40" s="40"/>
      <c r="W40" s="40"/>
      <c r="X40" s="40"/>
      <c r="Y40" s="40"/>
      <c r="Z40" s="40"/>
    </row>
    <row r="41" spans="1:26" ht="28.5" customHeight="1" thickBot="1">
      <c r="A41" s="224"/>
      <c r="B41" s="225" t="s">
        <v>122</v>
      </c>
      <c r="C41" s="226"/>
      <c r="D41" s="227"/>
      <c r="E41" s="227"/>
      <c r="F41" s="226"/>
      <c r="G41" s="54">
        <f aca="true" t="shared" si="3" ref="G41:Q41">SUM(G38:G40)</f>
        <v>30</v>
      </c>
      <c r="H41" s="102">
        <f t="shared" si="3"/>
        <v>900</v>
      </c>
      <c r="I41" s="102">
        <f t="shared" si="3"/>
        <v>0</v>
      </c>
      <c r="J41" s="102">
        <f t="shared" si="3"/>
        <v>0</v>
      </c>
      <c r="K41" s="102">
        <f t="shared" si="3"/>
        <v>0</v>
      </c>
      <c r="L41" s="102">
        <f t="shared" si="3"/>
        <v>0</v>
      </c>
      <c r="M41" s="102">
        <f t="shared" si="3"/>
        <v>900</v>
      </c>
      <c r="N41" s="102">
        <f t="shared" si="3"/>
        <v>0</v>
      </c>
      <c r="O41" s="102">
        <f t="shared" si="3"/>
        <v>0</v>
      </c>
      <c r="P41" s="102">
        <f t="shared" si="3"/>
        <v>0</v>
      </c>
      <c r="Q41" s="102">
        <f t="shared" si="3"/>
        <v>0</v>
      </c>
      <c r="U41" s="34"/>
      <c r="V41" s="34"/>
      <c r="W41" s="34"/>
      <c r="X41" s="34"/>
      <c r="Y41" s="34"/>
      <c r="Z41" s="34"/>
    </row>
    <row r="42" spans="1:24" ht="16.5" thickBot="1">
      <c r="A42" s="224"/>
      <c r="B42" s="225" t="s">
        <v>123</v>
      </c>
      <c r="C42" s="226"/>
      <c r="D42" s="227"/>
      <c r="E42" s="227"/>
      <c r="F42" s="226"/>
      <c r="G42" s="54">
        <f aca="true" t="shared" si="4" ref="G42:M42">SUM(G25,G36,G41)</f>
        <v>77</v>
      </c>
      <c r="H42" s="102">
        <f t="shared" si="4"/>
        <v>2310</v>
      </c>
      <c r="I42" s="102">
        <f t="shared" si="4"/>
        <v>102</v>
      </c>
      <c r="J42" s="102">
        <f t="shared" si="4"/>
        <v>64</v>
      </c>
      <c r="K42" s="102">
        <f t="shared" si="4"/>
        <v>26</v>
      </c>
      <c r="L42" s="102">
        <f t="shared" si="4"/>
        <v>12</v>
      </c>
      <c r="M42" s="102">
        <f t="shared" si="4"/>
        <v>2208</v>
      </c>
      <c r="N42" s="54" t="s">
        <v>153</v>
      </c>
      <c r="O42" s="54" t="s">
        <v>154</v>
      </c>
      <c r="P42" s="54"/>
      <c r="Q42" s="54">
        <f>SUM(Q24,Q36,Q41)</f>
        <v>0</v>
      </c>
      <c r="S42" s="6">
        <f>30*G42</f>
        <v>2310</v>
      </c>
      <c r="U42" s="6">
        <v>40</v>
      </c>
      <c r="V42" s="6">
        <v>8</v>
      </c>
      <c r="W42" s="6">
        <v>56</v>
      </c>
      <c r="X42" s="6">
        <v>18</v>
      </c>
    </row>
    <row r="43" spans="1:26" s="7" customFormat="1" ht="15.75" customHeight="1" thickBot="1">
      <c r="A43" s="372" t="s">
        <v>127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4"/>
      <c r="U43" s="35">
        <v>12</v>
      </c>
      <c r="V43" s="35">
        <v>8</v>
      </c>
      <c r="W43" s="35">
        <v>8</v>
      </c>
      <c r="X43" s="35">
        <v>4</v>
      </c>
      <c r="Y43" s="35"/>
      <c r="Z43" s="35"/>
    </row>
    <row r="44" spans="1:26" s="7" customFormat="1" ht="16.5" thickBot="1">
      <c r="A44" s="381" t="s">
        <v>128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3"/>
      <c r="U44" s="33"/>
      <c r="V44" s="33"/>
      <c r="W44" s="33"/>
      <c r="X44" s="33"/>
      <c r="Y44" s="33"/>
      <c r="Z44" s="33"/>
    </row>
    <row r="45" spans="1:31" s="7" customFormat="1" ht="31.5">
      <c r="A45" s="228" t="s">
        <v>59</v>
      </c>
      <c r="B45" s="229" t="s">
        <v>129</v>
      </c>
      <c r="C45" s="230"/>
      <c r="D45" s="231">
        <v>1</v>
      </c>
      <c r="E45" s="231"/>
      <c r="F45" s="230"/>
      <c r="G45" s="170">
        <v>4.5</v>
      </c>
      <c r="H45" s="232">
        <f>G45*30</f>
        <v>135</v>
      </c>
      <c r="I45" s="232">
        <v>8</v>
      </c>
      <c r="J45" s="232" t="s">
        <v>96</v>
      </c>
      <c r="K45" s="232" t="s">
        <v>96</v>
      </c>
      <c r="L45" s="232"/>
      <c r="M45" s="233">
        <f>H45-I45</f>
        <v>127</v>
      </c>
      <c r="N45" s="169" t="s">
        <v>99</v>
      </c>
      <c r="O45" s="170"/>
      <c r="P45" s="170"/>
      <c r="Q45" s="171"/>
      <c r="U45" s="33"/>
      <c r="V45" s="33"/>
      <c r="W45" s="33"/>
      <c r="X45" s="33"/>
      <c r="Y45" s="33"/>
      <c r="Z45" s="33"/>
      <c r="AE45" s="7" t="s">
        <v>162</v>
      </c>
    </row>
    <row r="46" spans="1:26" s="7" customFormat="1" ht="15.75" hidden="1">
      <c r="A46" s="148"/>
      <c r="B46" s="234"/>
      <c r="C46" s="129"/>
      <c r="D46" s="173"/>
      <c r="E46" s="129"/>
      <c r="F46" s="129"/>
      <c r="G46" s="220"/>
      <c r="H46" s="129"/>
      <c r="I46" s="129"/>
      <c r="J46" s="129"/>
      <c r="K46" s="129"/>
      <c r="L46" s="129"/>
      <c r="M46" s="168"/>
      <c r="N46" s="222"/>
      <c r="O46" s="221"/>
      <c r="P46" s="99"/>
      <c r="Q46" s="235"/>
      <c r="U46" s="33"/>
      <c r="V46" s="33"/>
      <c r="W46" s="33"/>
      <c r="X46" s="33"/>
      <c r="Y46" s="33"/>
      <c r="Z46" s="33"/>
    </row>
    <row r="47" spans="1:26" s="5" customFormat="1" ht="22.5" customHeight="1" thickBot="1">
      <c r="A47" s="148" t="s">
        <v>130</v>
      </c>
      <c r="B47" s="236" t="s">
        <v>131</v>
      </c>
      <c r="C47" s="216"/>
      <c r="D47" s="153">
        <v>2</v>
      </c>
      <c r="E47" s="216"/>
      <c r="F47" s="216"/>
      <c r="G47" s="123">
        <v>4</v>
      </c>
      <c r="H47" s="153">
        <f>G47*30</f>
        <v>120</v>
      </c>
      <c r="I47" s="153">
        <v>12</v>
      </c>
      <c r="J47" s="153" t="s">
        <v>97</v>
      </c>
      <c r="K47" s="153" t="s">
        <v>96</v>
      </c>
      <c r="L47" s="153"/>
      <c r="M47" s="168">
        <f>H47-I47</f>
        <v>108</v>
      </c>
      <c r="N47" s="81"/>
      <c r="O47" s="216" t="s">
        <v>55</v>
      </c>
      <c r="P47" s="55"/>
      <c r="Q47" s="237"/>
      <c r="U47" s="412"/>
      <c r="V47" s="412"/>
      <c r="W47" s="412"/>
      <c r="X47" s="412"/>
      <c r="Y47" s="412"/>
      <c r="Z47" s="412"/>
    </row>
    <row r="48" spans="1:26" s="5" customFormat="1" ht="32.25" thickBot="1">
      <c r="A48" s="148" t="s">
        <v>132</v>
      </c>
      <c r="B48" s="238" t="s">
        <v>133</v>
      </c>
      <c r="C48" s="182">
        <v>1</v>
      </c>
      <c r="D48" s="182"/>
      <c r="E48" s="182"/>
      <c r="F48" s="159"/>
      <c r="G48" s="160">
        <v>4.5</v>
      </c>
      <c r="H48" s="158">
        <f>G48*30</f>
        <v>135</v>
      </c>
      <c r="I48" s="158">
        <v>12</v>
      </c>
      <c r="J48" s="153" t="s">
        <v>97</v>
      </c>
      <c r="K48" s="153" t="s">
        <v>96</v>
      </c>
      <c r="L48" s="153"/>
      <c r="M48" s="168">
        <f>H48-I48</f>
        <v>123</v>
      </c>
      <c r="N48" s="169" t="s">
        <v>55</v>
      </c>
      <c r="O48" s="158"/>
      <c r="P48" s="192"/>
      <c r="Q48" s="194"/>
      <c r="U48" s="15"/>
      <c r="V48" s="15"/>
      <c r="W48" s="15"/>
      <c r="X48" s="15"/>
      <c r="Y48" s="15"/>
      <c r="Z48" s="15"/>
    </row>
    <row r="49" spans="1:26" s="5" customFormat="1" ht="27" customHeight="1" thickBot="1">
      <c r="A49" s="426" t="s">
        <v>140</v>
      </c>
      <c r="B49" s="427"/>
      <c r="C49" s="163"/>
      <c r="D49" s="163"/>
      <c r="E49" s="163"/>
      <c r="F49" s="163"/>
      <c r="G49" s="54">
        <f aca="true" t="shared" si="5" ref="G49:Q49">SUM(G45:G48)</f>
        <v>13</v>
      </c>
      <c r="H49" s="102">
        <f t="shared" si="5"/>
        <v>390</v>
      </c>
      <c r="I49" s="102">
        <f t="shared" si="5"/>
        <v>32</v>
      </c>
      <c r="J49" s="102">
        <v>20</v>
      </c>
      <c r="K49" s="102">
        <v>12</v>
      </c>
      <c r="L49" s="102">
        <f t="shared" si="5"/>
        <v>0</v>
      </c>
      <c r="M49" s="102">
        <f t="shared" si="5"/>
        <v>358</v>
      </c>
      <c r="N49" s="102" t="s">
        <v>138</v>
      </c>
      <c r="O49" s="102" t="s">
        <v>55</v>
      </c>
      <c r="P49" s="55"/>
      <c r="Q49" s="239">
        <f t="shared" si="5"/>
        <v>0</v>
      </c>
      <c r="U49" s="412"/>
      <c r="V49" s="412"/>
      <c r="W49" s="412"/>
      <c r="X49" s="412"/>
      <c r="Y49" s="15"/>
      <c r="Z49" s="15"/>
    </row>
    <row r="50" spans="1:26" s="1" customFormat="1" ht="33.75" customHeight="1" thickBot="1">
      <c r="A50" s="384" t="s">
        <v>134</v>
      </c>
      <c r="B50" s="385"/>
      <c r="C50" s="240"/>
      <c r="D50" s="241"/>
      <c r="E50" s="241"/>
      <c r="F50" s="241"/>
      <c r="G50" s="242">
        <f>SUM(G42,G49)</f>
        <v>90</v>
      </c>
      <c r="H50" s="243">
        <f>SUM(H42,H49)</f>
        <v>2700</v>
      </c>
      <c r="I50" s="243">
        <f>SUM(I42,I49)</f>
        <v>134</v>
      </c>
      <c r="J50" s="243">
        <f aca="true" t="shared" si="6" ref="J50:Q50">SUM(J34,J49)</f>
        <v>20</v>
      </c>
      <c r="K50" s="243">
        <f t="shared" si="6"/>
        <v>12</v>
      </c>
      <c r="L50" s="243">
        <f t="shared" si="6"/>
        <v>0</v>
      </c>
      <c r="M50" s="243">
        <f>SUM(M42,M49)</f>
        <v>2566</v>
      </c>
      <c r="N50" s="242" t="s">
        <v>155</v>
      </c>
      <c r="O50" s="242" t="s">
        <v>156</v>
      </c>
      <c r="P50" s="242"/>
      <c r="Q50" s="243">
        <f t="shared" si="6"/>
        <v>0</v>
      </c>
      <c r="U50" s="41"/>
      <c r="V50" s="41"/>
      <c r="W50" s="41"/>
      <c r="X50" s="41"/>
      <c r="Y50" s="41"/>
      <c r="Z50" s="41"/>
    </row>
    <row r="51" spans="1:26" s="1" customFormat="1" ht="33" customHeight="1">
      <c r="A51" s="244"/>
      <c r="B51" s="244"/>
      <c r="C51" s="245"/>
      <c r="D51" s="246"/>
      <c r="E51" s="246"/>
      <c r="F51" s="246"/>
      <c r="G51" s="247"/>
      <c r="H51" s="248"/>
      <c r="I51" s="248"/>
      <c r="J51" s="248"/>
      <c r="K51" s="248"/>
      <c r="L51" s="248"/>
      <c r="M51" s="248"/>
      <c r="N51" s="247"/>
      <c r="O51" s="247"/>
      <c r="P51" s="247"/>
      <c r="Q51" s="247"/>
      <c r="U51" s="41"/>
      <c r="V51" s="41"/>
      <c r="W51" s="41"/>
      <c r="X51" s="41"/>
      <c r="Y51" s="41"/>
      <c r="Z51" s="41"/>
    </row>
    <row r="52" spans="1:26" s="1" customFormat="1" ht="34.5" customHeight="1" thickBot="1">
      <c r="A52" s="249"/>
      <c r="B52" s="250"/>
      <c r="C52" s="251"/>
      <c r="D52" s="252"/>
      <c r="E52" s="252"/>
      <c r="F52" s="251"/>
      <c r="G52" s="251"/>
      <c r="H52" s="251"/>
      <c r="I52" s="250"/>
      <c r="J52" s="250"/>
      <c r="K52" s="250"/>
      <c r="L52" s="250"/>
      <c r="M52" s="250"/>
      <c r="N52" s="250"/>
      <c r="O52" s="250"/>
      <c r="P52" s="250"/>
      <c r="Q52" s="250"/>
      <c r="U52" s="41"/>
      <c r="V52" s="41"/>
      <c r="W52" s="41"/>
      <c r="X52" s="41"/>
      <c r="Y52" s="41"/>
      <c r="Z52" s="41"/>
    </row>
    <row r="53" spans="1:26" s="1" customFormat="1" ht="32.25" customHeight="1" thickBot="1">
      <c r="A53" s="244"/>
      <c r="B53" s="244"/>
      <c r="C53" s="253"/>
      <c r="D53" s="253"/>
      <c r="E53" s="253"/>
      <c r="F53" s="253"/>
      <c r="G53" s="254"/>
      <c r="H53" s="255"/>
      <c r="I53" s="428" t="s">
        <v>31</v>
      </c>
      <c r="J53" s="429"/>
      <c r="K53" s="429"/>
      <c r="L53" s="429"/>
      <c r="M53" s="430"/>
      <c r="N53" s="256">
        <f>COUNTIF($C$11:$C$48,"=1")</f>
        <v>4</v>
      </c>
      <c r="O53" s="256">
        <v>5</v>
      </c>
      <c r="P53" s="256">
        <f>COUNTIF($C$11:$C$48,"=3")</f>
        <v>1</v>
      </c>
      <c r="Q53" s="256">
        <f>COUNTIF($C$11:$C$48,"=4")</f>
        <v>0</v>
      </c>
      <c r="U53" s="41"/>
      <c r="V53" s="41"/>
      <c r="W53" s="41"/>
      <c r="X53" s="41"/>
      <c r="Y53" s="41"/>
      <c r="Z53" s="41"/>
    </row>
    <row r="54" spans="1:17" s="5" customFormat="1" ht="25.5" customHeight="1" thickBot="1">
      <c r="A54" s="244"/>
      <c r="B54" s="244"/>
      <c r="C54" s="253"/>
      <c r="D54" s="253"/>
      <c r="E54" s="253"/>
      <c r="F54" s="253"/>
      <c r="G54" s="254"/>
      <c r="H54" s="255"/>
      <c r="I54" s="431" t="s">
        <v>32</v>
      </c>
      <c r="J54" s="431"/>
      <c r="K54" s="431"/>
      <c r="L54" s="431"/>
      <c r="M54" s="431"/>
      <c r="N54" s="256">
        <f>COUNTIF($D$11:$D$48,"=1")</f>
        <v>4</v>
      </c>
      <c r="O54" s="256">
        <f>COUNTIF($D$11:$D$48,"=2")</f>
        <v>3</v>
      </c>
      <c r="P54" s="256">
        <f>COUNTIF($D$11:$D$48,"=3")</f>
        <v>1</v>
      </c>
      <c r="Q54" s="256">
        <f>COUNTIF($D$11:$D$48,"=3")</f>
        <v>1</v>
      </c>
    </row>
    <row r="55" spans="1:17" s="5" customFormat="1" ht="28.5" customHeight="1" thickBot="1">
      <c r="A55" s="244"/>
      <c r="B55" s="244"/>
      <c r="C55" s="253"/>
      <c r="D55" s="253"/>
      <c r="E55" s="253"/>
      <c r="F55" s="253"/>
      <c r="G55" s="254"/>
      <c r="H55" s="255"/>
      <c r="I55" s="431" t="s">
        <v>135</v>
      </c>
      <c r="J55" s="432"/>
      <c r="K55" s="432"/>
      <c r="L55" s="432"/>
      <c r="M55" s="432"/>
      <c r="N55" s="257">
        <f>COUNTIF($E$11:$E$48,"=1")</f>
        <v>0</v>
      </c>
      <c r="O55" s="257">
        <f>COUNTIF($E$11:$E$48,"=2")</f>
        <v>0</v>
      </c>
      <c r="P55" s="257">
        <f>COUNTIF($E$11:$E$48,"=3")</f>
        <v>0</v>
      </c>
      <c r="Q55" s="257">
        <f>COUNTIF($E$11:$E$48,"=4")</f>
        <v>0</v>
      </c>
    </row>
    <row r="56" spans="1:26" s="37" customFormat="1" ht="24" customHeight="1" thickBot="1">
      <c r="A56" s="244"/>
      <c r="B56" s="244"/>
      <c r="C56" s="253"/>
      <c r="D56" s="253"/>
      <c r="E56" s="253"/>
      <c r="F56" s="253"/>
      <c r="G56" s="254"/>
      <c r="H56" s="255"/>
      <c r="I56" s="431" t="s">
        <v>58</v>
      </c>
      <c r="J56" s="432"/>
      <c r="K56" s="432"/>
      <c r="L56" s="432"/>
      <c r="M56" s="432"/>
      <c r="N56" s="257">
        <f>COUNTIF($F$11:$F$48,"=1")</f>
        <v>0</v>
      </c>
      <c r="O56" s="257">
        <f>COUNTIF($F$11:$F$48,"=2")</f>
        <v>1</v>
      </c>
      <c r="P56" s="257">
        <f>COUNTIF($F$11:$F$48,"=3")</f>
        <v>0</v>
      </c>
      <c r="Q56" s="257">
        <f>COUNTIF($F$11:$F$48,"=4")</f>
        <v>0</v>
      </c>
      <c r="R56" s="36"/>
      <c r="S56" s="36"/>
      <c r="T56" s="36"/>
      <c r="U56" s="41"/>
      <c r="V56" s="41"/>
      <c r="W56" s="41"/>
      <c r="X56" s="41"/>
      <c r="Y56" s="41"/>
      <c r="Z56" s="41"/>
    </row>
    <row r="57" spans="1:26" s="36" customFormat="1" ht="24" customHeight="1" thickBot="1">
      <c r="A57" s="258"/>
      <c r="B57" s="258"/>
      <c r="C57" s="258"/>
      <c r="D57" s="258"/>
      <c r="E57" s="258"/>
      <c r="F57" s="258"/>
      <c r="G57" s="258"/>
      <c r="H57" s="258"/>
      <c r="I57" s="258"/>
      <c r="J57" s="416" t="s">
        <v>161</v>
      </c>
      <c r="K57" s="417"/>
      <c r="L57" s="417"/>
      <c r="M57" s="418"/>
      <c r="N57" s="259">
        <v>1</v>
      </c>
      <c r="O57" s="166">
        <v>2</v>
      </c>
      <c r="P57" s="226"/>
      <c r="Q57" s="260">
        <v>3</v>
      </c>
      <c r="U57" s="41"/>
      <c r="V57" s="41"/>
      <c r="W57" s="41"/>
      <c r="X57" s="41"/>
      <c r="Y57" s="41"/>
      <c r="Z57" s="41"/>
    </row>
    <row r="58" spans="1:22" ht="15.75">
      <c r="A58" s="244"/>
      <c r="B58" s="244"/>
      <c r="C58" s="253"/>
      <c r="D58" s="253"/>
      <c r="E58" s="253"/>
      <c r="F58" s="253"/>
      <c r="G58" s="254"/>
      <c r="H58" s="255"/>
      <c r="I58" s="255"/>
      <c r="J58" s="261"/>
      <c r="K58" s="262"/>
      <c r="L58" s="262"/>
      <c r="M58" s="262"/>
      <c r="N58" s="263"/>
      <c r="O58" s="263"/>
      <c r="P58" s="263"/>
      <c r="Q58" s="245"/>
      <c r="U58" s="6"/>
      <c r="V58" s="6"/>
    </row>
    <row r="59" spans="1:17" s="7" customFormat="1" ht="21.75" customHeight="1">
      <c r="A59" s="264"/>
      <c r="B59" s="244" t="s">
        <v>136</v>
      </c>
      <c r="C59" s="253"/>
      <c r="D59" s="439"/>
      <c r="E59" s="439"/>
      <c r="F59" s="440"/>
      <c r="G59" s="440"/>
      <c r="H59" s="255"/>
      <c r="I59" s="441" t="s">
        <v>137</v>
      </c>
      <c r="J59" s="442"/>
      <c r="K59" s="442"/>
      <c r="L59" s="442"/>
      <c r="M59" s="250"/>
      <c r="N59" s="250"/>
      <c r="O59" s="250"/>
      <c r="P59" s="250"/>
      <c r="Q59" s="250"/>
    </row>
    <row r="60" spans="1:17" s="7" customFormat="1" ht="15.75">
      <c r="A60" s="249"/>
      <c r="B60" s="244"/>
      <c r="C60" s="253"/>
      <c r="D60" s="253"/>
      <c r="E60" s="253"/>
      <c r="F60" s="253"/>
      <c r="G60" s="254"/>
      <c r="H60" s="255"/>
      <c r="I60" s="255"/>
      <c r="J60" s="261"/>
      <c r="K60" s="262"/>
      <c r="L60" s="262"/>
      <c r="M60" s="250"/>
      <c r="N60" s="250"/>
      <c r="O60" s="250"/>
      <c r="P60" s="250"/>
      <c r="Q60" s="250"/>
    </row>
    <row r="61" spans="1:17" s="7" customFormat="1" ht="15.75">
      <c r="A61" s="249"/>
      <c r="B61" s="244" t="s">
        <v>158</v>
      </c>
      <c r="C61" s="253"/>
      <c r="D61" s="439"/>
      <c r="E61" s="439"/>
      <c r="F61" s="440"/>
      <c r="G61" s="440"/>
      <c r="H61" s="255"/>
      <c r="I61" s="441" t="s">
        <v>159</v>
      </c>
      <c r="J61" s="442"/>
      <c r="K61" s="442"/>
      <c r="L61" s="442"/>
      <c r="M61" s="250"/>
      <c r="N61" s="250"/>
      <c r="O61" s="250"/>
      <c r="P61" s="250"/>
      <c r="Q61" s="250"/>
    </row>
    <row r="62" spans="1:17" s="7" customFormat="1" ht="23.25" customHeight="1">
      <c r="A62" s="249"/>
      <c r="B62" s="265"/>
      <c r="C62" s="266"/>
      <c r="D62" s="266"/>
      <c r="E62" s="266"/>
      <c r="F62" s="265"/>
      <c r="G62" s="265"/>
      <c r="H62" s="265"/>
      <c r="I62" s="265"/>
      <c r="J62" s="265"/>
      <c r="K62" s="265"/>
      <c r="L62" s="265"/>
      <c r="M62" s="266"/>
      <c r="N62" s="267"/>
      <c r="O62" s="267"/>
      <c r="P62" s="267"/>
      <c r="Q62" s="267"/>
    </row>
    <row r="63" spans="1:26" s="5" customFormat="1" ht="15.75">
      <c r="A63" s="249"/>
      <c r="B63" s="250"/>
      <c r="C63" s="251"/>
      <c r="D63" s="252"/>
      <c r="E63" s="252"/>
      <c r="F63" s="251"/>
      <c r="G63" s="251"/>
      <c r="H63" s="251"/>
      <c r="I63" s="250"/>
      <c r="J63" s="250"/>
      <c r="K63" s="250"/>
      <c r="L63" s="250"/>
      <c r="M63" s="250"/>
      <c r="N63" s="250"/>
      <c r="O63" s="250"/>
      <c r="P63" s="250"/>
      <c r="Q63" s="55"/>
      <c r="U63" s="9"/>
      <c r="V63" s="9"/>
      <c r="W63" s="6"/>
      <c r="X63" s="6"/>
      <c r="Y63" s="6"/>
      <c r="Z63" s="6"/>
    </row>
    <row r="64" spans="1:26" s="5" customFormat="1" ht="15.75">
      <c r="A64" s="249"/>
      <c r="B64" s="250"/>
      <c r="C64" s="251"/>
      <c r="D64" s="252"/>
      <c r="E64" s="252"/>
      <c r="F64" s="251"/>
      <c r="G64" s="251"/>
      <c r="H64" s="251"/>
      <c r="I64" s="250"/>
      <c r="J64" s="250"/>
      <c r="K64" s="250"/>
      <c r="L64" s="250"/>
      <c r="M64" s="250"/>
      <c r="N64" s="250"/>
      <c r="O64" s="250"/>
      <c r="P64" s="250"/>
      <c r="Q64" s="55"/>
      <c r="U64" s="9"/>
      <c r="V64" s="9"/>
      <c r="W64" s="6"/>
      <c r="X64" s="6"/>
      <c r="Y64" s="6"/>
      <c r="Z64" s="6"/>
    </row>
    <row r="65" spans="1:26" s="5" customFormat="1" ht="15.75">
      <c r="A65" s="249"/>
      <c r="B65" s="250"/>
      <c r="C65" s="251"/>
      <c r="D65" s="252"/>
      <c r="E65" s="252"/>
      <c r="F65" s="251"/>
      <c r="G65" s="251"/>
      <c r="H65" s="251"/>
      <c r="I65" s="250"/>
      <c r="J65" s="250"/>
      <c r="K65" s="250"/>
      <c r="L65" s="250"/>
      <c r="M65" s="250"/>
      <c r="N65" s="250"/>
      <c r="O65" s="250"/>
      <c r="P65" s="250"/>
      <c r="Q65" s="55"/>
      <c r="U65" s="9"/>
      <c r="V65" s="9"/>
      <c r="W65" s="6"/>
      <c r="X65" s="6"/>
      <c r="Y65" s="6"/>
      <c r="Z65" s="6"/>
    </row>
    <row r="66" spans="1:26" s="5" customFormat="1" ht="15.75">
      <c r="A66" s="249"/>
      <c r="B66" s="250"/>
      <c r="C66" s="251"/>
      <c r="D66" s="252"/>
      <c r="E66" s="252"/>
      <c r="F66" s="251"/>
      <c r="G66" s="251"/>
      <c r="H66" s="251"/>
      <c r="I66" s="250"/>
      <c r="J66" s="250"/>
      <c r="K66" s="250"/>
      <c r="L66" s="250"/>
      <c r="M66" s="250"/>
      <c r="N66" s="250"/>
      <c r="O66" s="250"/>
      <c r="P66" s="250"/>
      <c r="Q66" s="55"/>
      <c r="U66" s="9"/>
      <c r="V66" s="9"/>
      <c r="W66" s="6"/>
      <c r="X66" s="6"/>
      <c r="Y66" s="6"/>
      <c r="Z66" s="6"/>
    </row>
    <row r="67" spans="1:26" s="5" customFormat="1" ht="29.25" customHeight="1">
      <c r="A67" s="249"/>
      <c r="B67" s="250"/>
      <c r="C67" s="251"/>
      <c r="D67" s="252"/>
      <c r="E67" s="252"/>
      <c r="F67" s="251"/>
      <c r="G67" s="251"/>
      <c r="H67" s="251"/>
      <c r="I67" s="250"/>
      <c r="J67" s="250"/>
      <c r="K67" s="250"/>
      <c r="L67" s="250"/>
      <c r="M67" s="250"/>
      <c r="N67" s="250"/>
      <c r="O67" s="250"/>
      <c r="P67" s="250"/>
      <c r="Q67" s="55"/>
      <c r="U67" s="9"/>
      <c r="V67" s="9"/>
      <c r="W67" s="6"/>
      <c r="X67" s="6"/>
      <c r="Y67" s="6"/>
      <c r="Z67" s="6"/>
    </row>
    <row r="68" spans="1:26" s="16" customFormat="1" ht="31.5" customHeight="1">
      <c r="A68" s="249"/>
      <c r="B68" s="250"/>
      <c r="C68" s="251"/>
      <c r="D68" s="252"/>
      <c r="E68" s="252"/>
      <c r="F68" s="251"/>
      <c r="G68" s="251"/>
      <c r="H68" s="251"/>
      <c r="I68" s="250"/>
      <c r="J68" s="250"/>
      <c r="K68" s="250"/>
      <c r="L68" s="250"/>
      <c r="M68" s="250"/>
      <c r="N68" s="250"/>
      <c r="O68" s="250"/>
      <c r="P68" s="250"/>
      <c r="Q68" s="268"/>
      <c r="U68" s="9"/>
      <c r="V68" s="9"/>
      <c r="W68" s="6"/>
      <c r="X68" s="6"/>
      <c r="Y68" s="6"/>
      <c r="Z68" s="6"/>
    </row>
    <row r="69" spans="1:26" s="16" customFormat="1" ht="15.75">
      <c r="A69" s="249"/>
      <c r="B69" s="250"/>
      <c r="C69" s="251"/>
      <c r="D69" s="252"/>
      <c r="E69" s="252"/>
      <c r="F69" s="251"/>
      <c r="G69" s="251"/>
      <c r="H69" s="251"/>
      <c r="I69" s="250"/>
      <c r="J69" s="250"/>
      <c r="K69" s="250"/>
      <c r="L69" s="250"/>
      <c r="M69" s="250"/>
      <c r="N69" s="250"/>
      <c r="O69" s="250"/>
      <c r="P69" s="250"/>
      <c r="Q69" s="268"/>
      <c r="U69" s="9"/>
      <c r="V69" s="9"/>
      <c r="W69" s="6"/>
      <c r="X69" s="6"/>
      <c r="Y69" s="6"/>
      <c r="Z69" s="6"/>
    </row>
    <row r="70" spans="1:26" s="16" customFormat="1" ht="15.75">
      <c r="A70" s="249"/>
      <c r="B70" s="250"/>
      <c r="C70" s="251"/>
      <c r="D70" s="252"/>
      <c r="E70" s="252"/>
      <c r="F70" s="251"/>
      <c r="G70" s="251"/>
      <c r="H70" s="251"/>
      <c r="I70" s="250"/>
      <c r="J70" s="250"/>
      <c r="K70" s="250"/>
      <c r="L70" s="250"/>
      <c r="M70" s="250"/>
      <c r="N70" s="250"/>
      <c r="O70" s="250"/>
      <c r="P70" s="250"/>
      <c r="Q70" s="268"/>
      <c r="U70" s="9"/>
      <c r="V70" s="9"/>
      <c r="W70" s="6"/>
      <c r="X70" s="6"/>
      <c r="Y70" s="6"/>
      <c r="Z70" s="6"/>
    </row>
    <row r="71" spans="1:26" s="16" customFormat="1" ht="15.75">
      <c r="A71" s="249"/>
      <c r="B71" s="250"/>
      <c r="C71" s="251"/>
      <c r="D71" s="252"/>
      <c r="E71" s="252"/>
      <c r="F71" s="251"/>
      <c r="G71" s="251"/>
      <c r="H71" s="251"/>
      <c r="I71" s="250"/>
      <c r="J71" s="250"/>
      <c r="K71" s="250"/>
      <c r="L71" s="250"/>
      <c r="M71" s="250"/>
      <c r="N71" s="250"/>
      <c r="O71" s="250"/>
      <c r="P71" s="250"/>
      <c r="Q71" s="268"/>
      <c r="U71" s="9"/>
      <c r="V71" s="9"/>
      <c r="W71" s="6"/>
      <c r="X71" s="6"/>
      <c r="Y71" s="6"/>
      <c r="Z71" s="6"/>
    </row>
    <row r="72" spans="1:26" s="16" customFormat="1" ht="31.5" customHeight="1">
      <c r="A72" s="249"/>
      <c r="B72" s="250"/>
      <c r="C72" s="251"/>
      <c r="D72" s="252"/>
      <c r="E72" s="252"/>
      <c r="F72" s="251"/>
      <c r="G72" s="251"/>
      <c r="H72" s="251"/>
      <c r="I72" s="250"/>
      <c r="J72" s="250"/>
      <c r="K72" s="250"/>
      <c r="L72" s="250"/>
      <c r="M72" s="250"/>
      <c r="N72" s="250"/>
      <c r="O72" s="250"/>
      <c r="P72" s="250"/>
      <c r="Q72" s="268"/>
      <c r="U72" s="9"/>
      <c r="V72" s="9"/>
      <c r="W72" s="6"/>
      <c r="X72" s="6"/>
      <c r="Y72" s="6"/>
      <c r="Z72" s="6"/>
    </row>
    <row r="73" spans="1:26" s="16" customFormat="1" ht="15.75">
      <c r="A73" s="249"/>
      <c r="B73" s="250"/>
      <c r="C73" s="251"/>
      <c r="D73" s="252"/>
      <c r="E73" s="252"/>
      <c r="F73" s="251"/>
      <c r="G73" s="251"/>
      <c r="H73" s="251"/>
      <c r="I73" s="250"/>
      <c r="J73" s="250"/>
      <c r="K73" s="250"/>
      <c r="L73" s="250"/>
      <c r="M73" s="250"/>
      <c r="N73" s="250"/>
      <c r="O73" s="250"/>
      <c r="P73" s="250"/>
      <c r="Q73" s="268"/>
      <c r="U73" s="9"/>
      <c r="V73" s="9"/>
      <c r="W73" s="6"/>
      <c r="X73" s="6"/>
      <c r="Y73" s="6"/>
      <c r="Z73" s="6"/>
    </row>
    <row r="74" spans="1:26" s="16" customFormat="1" ht="15.75">
      <c r="A74" s="249"/>
      <c r="B74" s="250"/>
      <c r="C74" s="251"/>
      <c r="D74" s="252"/>
      <c r="E74" s="252"/>
      <c r="F74" s="251"/>
      <c r="G74" s="251"/>
      <c r="H74" s="251"/>
      <c r="I74" s="250"/>
      <c r="J74" s="250"/>
      <c r="K74" s="250"/>
      <c r="L74" s="250"/>
      <c r="M74" s="250"/>
      <c r="N74" s="250"/>
      <c r="O74" s="250"/>
      <c r="P74" s="250"/>
      <c r="Q74" s="268"/>
      <c r="U74" s="9"/>
      <c r="V74" s="9"/>
      <c r="W74" s="6"/>
      <c r="X74" s="6"/>
      <c r="Y74" s="6"/>
      <c r="Z74" s="6"/>
    </row>
    <row r="75" spans="1:26" s="16" customFormat="1" ht="56.25" customHeight="1">
      <c r="A75" s="249"/>
      <c r="B75" s="250"/>
      <c r="C75" s="251"/>
      <c r="D75" s="252"/>
      <c r="E75" s="252"/>
      <c r="F75" s="251"/>
      <c r="G75" s="251"/>
      <c r="H75" s="251"/>
      <c r="I75" s="250"/>
      <c r="J75" s="250"/>
      <c r="K75" s="250"/>
      <c r="L75" s="250"/>
      <c r="M75" s="250"/>
      <c r="N75" s="250"/>
      <c r="O75" s="250"/>
      <c r="P75" s="250"/>
      <c r="Q75" s="268"/>
      <c r="U75" s="9"/>
      <c r="V75" s="9"/>
      <c r="W75" s="6"/>
      <c r="X75" s="6"/>
      <c r="Y75" s="6"/>
      <c r="Z75" s="6"/>
    </row>
    <row r="76" spans="1:26" s="5" customFormat="1" ht="52.5" customHeight="1">
      <c r="A76" s="249"/>
      <c r="B76" s="250"/>
      <c r="C76" s="251"/>
      <c r="D76" s="252"/>
      <c r="E76" s="252"/>
      <c r="F76" s="251"/>
      <c r="G76" s="251"/>
      <c r="H76" s="251"/>
      <c r="I76" s="250"/>
      <c r="J76" s="250"/>
      <c r="K76" s="250"/>
      <c r="L76" s="250"/>
      <c r="M76" s="250"/>
      <c r="N76" s="250"/>
      <c r="O76" s="250"/>
      <c r="P76" s="250"/>
      <c r="Q76" s="55"/>
      <c r="U76" s="9"/>
      <c r="V76" s="9"/>
      <c r="W76" s="6"/>
      <c r="X76" s="6"/>
      <c r="Y76" s="6"/>
      <c r="Z76" s="6"/>
    </row>
    <row r="77" spans="1:26" s="5" customFormat="1" ht="24" customHeight="1">
      <c r="A77" s="249"/>
      <c r="B77" s="250"/>
      <c r="C77" s="251"/>
      <c r="D77" s="252"/>
      <c r="E77" s="252"/>
      <c r="F77" s="251"/>
      <c r="G77" s="251"/>
      <c r="H77" s="251"/>
      <c r="I77" s="250"/>
      <c r="J77" s="250"/>
      <c r="K77" s="250"/>
      <c r="L77" s="250"/>
      <c r="M77" s="250"/>
      <c r="N77" s="250"/>
      <c r="O77" s="250"/>
      <c r="P77" s="250"/>
      <c r="Q77" s="55"/>
      <c r="U77" s="9"/>
      <c r="V77" s="9"/>
      <c r="W77" s="6"/>
      <c r="X77" s="6"/>
      <c r="Y77" s="6"/>
      <c r="Z77" s="6"/>
    </row>
    <row r="78" spans="1:26" s="5" customFormat="1" ht="23.25" customHeight="1">
      <c r="A78" s="249"/>
      <c r="B78" s="250"/>
      <c r="C78" s="251"/>
      <c r="D78" s="252"/>
      <c r="E78" s="252"/>
      <c r="F78" s="251"/>
      <c r="G78" s="251"/>
      <c r="H78" s="251"/>
      <c r="I78" s="250"/>
      <c r="J78" s="250"/>
      <c r="K78" s="250"/>
      <c r="L78" s="250"/>
      <c r="M78" s="250"/>
      <c r="N78" s="250"/>
      <c r="O78" s="250"/>
      <c r="P78" s="250"/>
      <c r="Q78" s="55"/>
      <c r="U78" s="9"/>
      <c r="V78" s="9"/>
      <c r="W78" s="6"/>
      <c r="X78" s="6"/>
      <c r="Y78" s="6"/>
      <c r="Z78" s="6"/>
    </row>
    <row r="79" spans="1:26" s="7" customFormat="1" ht="35.25" customHeight="1">
      <c r="A79" s="249"/>
      <c r="B79" s="250"/>
      <c r="C79" s="251"/>
      <c r="D79" s="252"/>
      <c r="E79" s="252"/>
      <c r="F79" s="251"/>
      <c r="G79" s="251"/>
      <c r="H79" s="251"/>
      <c r="I79" s="250"/>
      <c r="J79" s="250"/>
      <c r="K79" s="250"/>
      <c r="L79" s="250"/>
      <c r="M79" s="250"/>
      <c r="N79" s="250"/>
      <c r="O79" s="250"/>
      <c r="P79" s="250"/>
      <c r="Q79" s="99"/>
      <c r="U79" s="9"/>
      <c r="V79" s="9"/>
      <c r="W79" s="6"/>
      <c r="X79" s="6"/>
      <c r="Y79" s="6"/>
      <c r="Z79" s="6"/>
    </row>
    <row r="80" spans="1:26" s="7" customFormat="1" ht="42.75" customHeight="1">
      <c r="A80" s="249"/>
      <c r="B80" s="250"/>
      <c r="C80" s="251"/>
      <c r="D80" s="252"/>
      <c r="E80" s="252"/>
      <c r="F80" s="251"/>
      <c r="G80" s="251"/>
      <c r="H80" s="251"/>
      <c r="I80" s="250"/>
      <c r="J80" s="250"/>
      <c r="K80" s="250"/>
      <c r="L80" s="250"/>
      <c r="M80" s="250"/>
      <c r="N80" s="250"/>
      <c r="O80" s="250"/>
      <c r="P80" s="250"/>
      <c r="Q80" s="99"/>
      <c r="U80" s="9"/>
      <c r="V80" s="9"/>
      <c r="W80" s="6"/>
      <c r="X80" s="6"/>
      <c r="Y80" s="6"/>
      <c r="Z80" s="6"/>
    </row>
    <row r="81" spans="1:26" s="7" customFormat="1" ht="15.75">
      <c r="A81" s="249"/>
      <c r="B81" s="250"/>
      <c r="C81" s="251"/>
      <c r="D81" s="252"/>
      <c r="E81" s="252"/>
      <c r="F81" s="251"/>
      <c r="G81" s="251"/>
      <c r="H81" s="251"/>
      <c r="I81" s="250"/>
      <c r="J81" s="250"/>
      <c r="K81" s="250"/>
      <c r="L81" s="250"/>
      <c r="M81" s="250"/>
      <c r="N81" s="250"/>
      <c r="O81" s="250"/>
      <c r="P81" s="250"/>
      <c r="Q81" s="99"/>
      <c r="U81" s="9"/>
      <c r="V81" s="9"/>
      <c r="W81" s="6"/>
      <c r="X81" s="6"/>
      <c r="Y81" s="6"/>
      <c r="Z81" s="6"/>
    </row>
    <row r="82" spans="1:26" s="5" customFormat="1" ht="15.75">
      <c r="A82" s="249"/>
      <c r="B82" s="250"/>
      <c r="C82" s="251"/>
      <c r="D82" s="252"/>
      <c r="E82" s="252"/>
      <c r="F82" s="251"/>
      <c r="G82" s="251"/>
      <c r="H82" s="251"/>
      <c r="I82" s="250"/>
      <c r="J82" s="250"/>
      <c r="K82" s="250"/>
      <c r="L82" s="250"/>
      <c r="M82" s="250"/>
      <c r="N82" s="250"/>
      <c r="O82" s="250"/>
      <c r="P82" s="250"/>
      <c r="Q82" s="55"/>
      <c r="U82" s="9"/>
      <c r="V82" s="9"/>
      <c r="W82" s="6"/>
      <c r="X82" s="6"/>
      <c r="Y82" s="6"/>
      <c r="Z82" s="6"/>
    </row>
    <row r="83" spans="1:26" s="5" customFormat="1" ht="15.75">
      <c r="A83" s="249"/>
      <c r="B83" s="250"/>
      <c r="C83" s="251"/>
      <c r="D83" s="252"/>
      <c r="E83" s="252"/>
      <c r="F83" s="251"/>
      <c r="G83" s="251"/>
      <c r="H83" s="251"/>
      <c r="I83" s="250"/>
      <c r="J83" s="250"/>
      <c r="K83" s="250"/>
      <c r="L83" s="250"/>
      <c r="M83" s="250"/>
      <c r="N83" s="250"/>
      <c r="O83" s="250"/>
      <c r="P83" s="250"/>
      <c r="Q83" s="55"/>
      <c r="U83" s="9"/>
      <c r="V83" s="9"/>
      <c r="W83" s="6"/>
      <c r="X83" s="6"/>
      <c r="Y83" s="6"/>
      <c r="Z83" s="6"/>
    </row>
    <row r="84" spans="1:26" s="5" customFormat="1" ht="15.75">
      <c r="A84" s="249"/>
      <c r="B84" s="250"/>
      <c r="C84" s="251"/>
      <c r="D84" s="252"/>
      <c r="E84" s="252"/>
      <c r="F84" s="251"/>
      <c r="G84" s="251"/>
      <c r="H84" s="251"/>
      <c r="I84" s="250"/>
      <c r="J84" s="250"/>
      <c r="K84" s="250"/>
      <c r="L84" s="250"/>
      <c r="M84" s="250"/>
      <c r="N84" s="250"/>
      <c r="O84" s="250"/>
      <c r="P84" s="250"/>
      <c r="Q84" s="55"/>
      <c r="U84" s="9"/>
      <c r="V84" s="9"/>
      <c r="W84" s="6"/>
      <c r="X84" s="6"/>
      <c r="Y84" s="6"/>
      <c r="Z84" s="6"/>
    </row>
    <row r="85" spans="1:26" s="5" customFormat="1" ht="21.75" customHeight="1">
      <c r="A85" s="249"/>
      <c r="B85" s="250"/>
      <c r="C85" s="251"/>
      <c r="D85" s="252"/>
      <c r="E85" s="252"/>
      <c r="F85" s="251"/>
      <c r="G85" s="251"/>
      <c r="H85" s="251"/>
      <c r="I85" s="250"/>
      <c r="J85" s="250"/>
      <c r="K85" s="250"/>
      <c r="L85" s="250"/>
      <c r="M85" s="250"/>
      <c r="N85" s="250"/>
      <c r="O85" s="250"/>
      <c r="P85" s="250"/>
      <c r="Q85" s="55"/>
      <c r="U85" s="9"/>
      <c r="V85" s="9"/>
      <c r="W85" s="6"/>
      <c r="X85" s="6"/>
      <c r="Y85" s="6"/>
      <c r="Z85" s="6"/>
    </row>
    <row r="86" spans="1:26" s="5" customFormat="1" ht="15.75">
      <c r="A86" s="249"/>
      <c r="B86" s="250"/>
      <c r="C86" s="251"/>
      <c r="D86" s="252"/>
      <c r="E86" s="252"/>
      <c r="F86" s="251"/>
      <c r="G86" s="251"/>
      <c r="H86" s="251"/>
      <c r="I86" s="250"/>
      <c r="J86" s="250"/>
      <c r="K86" s="250"/>
      <c r="L86" s="250"/>
      <c r="M86" s="250"/>
      <c r="N86" s="250"/>
      <c r="O86" s="250"/>
      <c r="P86" s="250"/>
      <c r="Q86" s="55"/>
      <c r="U86" s="9"/>
      <c r="V86" s="9"/>
      <c r="W86" s="6"/>
      <c r="X86" s="6"/>
      <c r="Y86" s="6"/>
      <c r="Z86" s="6"/>
    </row>
    <row r="87" spans="1:26" s="5" customFormat="1" ht="15.75">
      <c r="A87" s="249"/>
      <c r="B87" s="250"/>
      <c r="C87" s="251"/>
      <c r="D87" s="252"/>
      <c r="E87" s="252"/>
      <c r="F87" s="251"/>
      <c r="G87" s="251"/>
      <c r="H87" s="251"/>
      <c r="I87" s="250"/>
      <c r="J87" s="250"/>
      <c r="K87" s="250"/>
      <c r="L87" s="250"/>
      <c r="M87" s="250"/>
      <c r="N87" s="250"/>
      <c r="O87" s="250"/>
      <c r="P87" s="250"/>
      <c r="Q87" s="55"/>
      <c r="U87" s="9"/>
      <c r="V87" s="9"/>
      <c r="W87" s="6"/>
      <c r="X87" s="6"/>
      <c r="Y87" s="6"/>
      <c r="Z87" s="6"/>
    </row>
    <row r="102" ht="15.75">
      <c r="Q102" s="269"/>
    </row>
    <row r="103" ht="15.75">
      <c r="Q103" s="251"/>
    </row>
    <row r="104" ht="15.75">
      <c r="Q104" s="251"/>
    </row>
    <row r="105" ht="15.75">
      <c r="Q105" s="251"/>
    </row>
  </sheetData>
  <sheetProtection/>
  <mergeCells count="56">
    <mergeCell ref="H3:H7"/>
    <mergeCell ref="D59:G59"/>
    <mergeCell ref="I59:L59"/>
    <mergeCell ref="D61:G61"/>
    <mergeCell ref="I61:L61"/>
    <mergeCell ref="I56:M56"/>
    <mergeCell ref="A50:B50"/>
    <mergeCell ref="I53:M53"/>
    <mergeCell ref="I54:M54"/>
    <mergeCell ref="I55:M55"/>
    <mergeCell ref="I4:I7"/>
    <mergeCell ref="J4:J7"/>
    <mergeCell ref="L4:L7"/>
    <mergeCell ref="F2:F7"/>
    <mergeCell ref="D4:D7"/>
    <mergeCell ref="E2:E7"/>
    <mergeCell ref="Y5:Z5"/>
    <mergeCell ref="J57:M57"/>
    <mergeCell ref="W7:X7"/>
    <mergeCell ref="U47:V47"/>
    <mergeCell ref="W47:X47"/>
    <mergeCell ref="K4:K7"/>
    <mergeCell ref="A37:Q37"/>
    <mergeCell ref="A26:Q26"/>
    <mergeCell ref="A2:A7"/>
    <mergeCell ref="A49:B49"/>
    <mergeCell ref="U1:Z1"/>
    <mergeCell ref="U2:Z3"/>
    <mergeCell ref="Y47:Z47"/>
    <mergeCell ref="U49:V49"/>
    <mergeCell ref="W49:X49"/>
    <mergeCell ref="N4:P4"/>
    <mergeCell ref="U7:V7"/>
    <mergeCell ref="U6:Z6"/>
    <mergeCell ref="Y7:Z7"/>
    <mergeCell ref="A1:Q1"/>
    <mergeCell ref="N2:Q3"/>
    <mergeCell ref="N6:Q6"/>
    <mergeCell ref="U5:V5"/>
    <mergeCell ref="W5:X5"/>
    <mergeCell ref="M3:M7"/>
    <mergeCell ref="C4:C7"/>
    <mergeCell ref="G2:G7"/>
    <mergeCell ref="H2:M2"/>
    <mergeCell ref="I3:L3"/>
    <mergeCell ref="U4:Z4"/>
    <mergeCell ref="B2:B7"/>
    <mergeCell ref="C2:D3"/>
    <mergeCell ref="A43:Q43"/>
    <mergeCell ref="A9:Q9"/>
    <mergeCell ref="A10:Q10"/>
    <mergeCell ref="A44:Q44"/>
    <mergeCell ref="A15:B15"/>
    <mergeCell ref="A16:Q16"/>
    <mergeCell ref="A25:B25"/>
    <mergeCell ref="A36:B36"/>
  </mergeCells>
  <printOptions/>
  <pageMargins left="0.7874015748031497" right="0.5905511811023623" top="0.7086614173228347" bottom="0.3937007874015748" header="0" footer="0"/>
  <pageSetup fitToHeight="3" fitToWidth="1" horizontalDpi="600" verticalDpi="600" orientation="landscape" paperSize="9" scale="91" r:id="rId2"/>
  <headerFooter alignWithMargins="0">
    <oddHeader>&amp;CСтраница &amp;P из &amp;N</oddHeader>
  </headerFooter>
  <rowBreaks count="2" manualBreakCount="2">
    <brk id="30" max="16" man="1"/>
    <brk id="53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2017-05-16T10:51:00Z</cp:lastPrinted>
  <dcterms:created xsi:type="dcterms:W3CDTF">2003-06-23T04:55:14Z</dcterms:created>
  <dcterms:modified xsi:type="dcterms:W3CDTF">2018-02-04T09:37:42Z</dcterms:modified>
  <cp:category/>
  <cp:version/>
  <cp:contentType/>
  <cp:contentStatus/>
</cp:coreProperties>
</file>